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NATURAL_RESOURCES_MANAGEMENT\FISH COMMON FILES\Lamprey\Juvenile Lamprey\Cooling Water  Strainers Inspections\"/>
    </mc:Choice>
  </mc:AlternateContent>
  <xr:revisionPtr revIDLastSave="0" documentId="13_ncr:1_{C601C5F8-32BE-41AF-873E-1E377F39C2A3}" xr6:coauthVersionLast="47" xr6:coauthVersionMax="47" xr10:uidLastSave="{00000000-0000-0000-0000-000000000000}"/>
  <bookViews>
    <workbookView xWindow="-120" yWindow="-120" windowWidth="29040" windowHeight="17640" firstSheet="9" activeTab="14" xr2:uid="{00000000-000D-0000-FFFF-FFFF00000000}"/>
  </bookViews>
  <sheets>
    <sheet name="Sheet1" sheetId="16" r:id="rId1"/>
    <sheet name="2009 Lamprey Data" sheetId="1" r:id="rId2"/>
    <sheet name="2010 Lamprey Data" sheetId="2" r:id="rId3"/>
    <sheet name="2011 Lamprey Data" sheetId="3" r:id="rId4"/>
    <sheet name="2012 Lamprey Data" sheetId="5" r:id="rId5"/>
    <sheet name="2013 Lamprey Data" sheetId="6" r:id="rId6"/>
    <sheet name="2014 Lamprey Data" sheetId="7" r:id="rId7"/>
    <sheet name="2015 Lamprey Data" sheetId="8" r:id="rId8"/>
    <sheet name="2016 Lamprey Data" sheetId="9" r:id="rId9"/>
    <sheet name="2017 Lamprey Data" sheetId="10" r:id="rId10"/>
    <sheet name="2018 Lamprey Data" sheetId="11" r:id="rId11"/>
    <sheet name="2019 Lamprey Data" sheetId="12" r:id="rId12"/>
    <sheet name="2020 Lamprey Data" sheetId="13" r:id="rId13"/>
    <sheet name="2021 Lamprey Data" sheetId="15" r:id="rId14"/>
    <sheet name="2022 Lamprey data" sheetId="17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7" l="1"/>
  <c r="Q36" i="17" l="1"/>
  <c r="Q35" i="17"/>
  <c r="Q34" i="17"/>
  <c r="Q33" i="17"/>
  <c r="Q32" i="17"/>
  <c r="Q14" i="17"/>
  <c r="Q9" i="17"/>
  <c r="Q41" i="17"/>
  <c r="Q19" i="17" l="1"/>
  <c r="Q13" i="17" l="1"/>
  <c r="Q30" i="17"/>
  <c r="Q31" i="17"/>
  <c r="Q29" i="17"/>
  <c r="Q28" i="17"/>
  <c r="Q27" i="17"/>
  <c r="Q40" i="17"/>
  <c r="Q7" i="17"/>
  <c r="Q8" i="17"/>
  <c r="Q18" i="17"/>
  <c r="Q26" i="17"/>
  <c r="Q25" i="17"/>
  <c r="Q24" i="17"/>
  <c r="Q23" i="17"/>
  <c r="Q17" i="17"/>
  <c r="Q12" i="17"/>
  <c r="Q39" i="17"/>
  <c r="Q6" i="17"/>
  <c r="Q38" i="17"/>
  <c r="Q22" i="17"/>
  <c r="Q16" i="17"/>
  <c r="Q11" i="17"/>
  <c r="Q5" i="17"/>
  <c r="AF1" i="10"/>
  <c r="Q1" i="10"/>
  <c r="AF2" i="11"/>
  <c r="AF2" i="12"/>
  <c r="Q1" i="12"/>
  <c r="AF2" i="13"/>
  <c r="Q1" i="13"/>
  <c r="AF2" i="15"/>
  <c r="Q51" i="15"/>
  <c r="Q43" i="15"/>
  <c r="Q12" i="15"/>
  <c r="Q20" i="15"/>
  <c r="Q11" i="15"/>
  <c r="Q50" i="15"/>
  <c r="Q42" i="15"/>
  <c r="Q27" i="15"/>
  <c r="Q19" i="15"/>
  <c r="Q41" i="15"/>
  <c r="Q49" i="15"/>
  <c r="Q18" i="15"/>
  <c r="Q48" i="15"/>
  <c r="Q40" i="15"/>
  <c r="Q38" i="15"/>
  <c r="Q39" i="15"/>
  <c r="Q26" i="15"/>
  <c r="Q10" i="15"/>
  <c r="Q9" i="15"/>
  <c r="Q17" i="15"/>
  <c r="Q25" i="15"/>
  <c r="Q24" i="15"/>
  <c r="Q37" i="15"/>
  <c r="Q47" i="15"/>
  <c r="Q8" i="15"/>
  <c r="Q35" i="15"/>
  <c r="Q34" i="15"/>
  <c r="Q33" i="15"/>
  <c r="Q16" i="15"/>
  <c r="Q15" i="15"/>
  <c r="Q36" i="15"/>
  <c r="Q7" i="15"/>
  <c r="Q46" i="15"/>
  <c r="Q23" i="15"/>
  <c r="Q45" i="15"/>
  <c r="Q14" i="15"/>
  <c r="Q32" i="15"/>
  <c r="Q31" i="15"/>
  <c r="Q30" i="15"/>
  <c r="Q29" i="15"/>
  <c r="Q22" i="15"/>
  <c r="Q6" i="15"/>
  <c r="Q63" i="13"/>
  <c r="Q56" i="12"/>
  <c r="Q47" i="12"/>
  <c r="Q31" i="12"/>
  <c r="Q23" i="12"/>
  <c r="Q14" i="12"/>
  <c r="Q11" i="13"/>
  <c r="AL6" i="16"/>
  <c r="AL7" i="16"/>
  <c r="R6" i="16"/>
  <c r="R7" i="16"/>
  <c r="AM5" i="16"/>
  <c r="AL5" i="16"/>
  <c r="AG5" i="16"/>
  <c r="AG6" i="16"/>
  <c r="AB5" i="16"/>
  <c r="AB6" i="16"/>
  <c r="W5" i="16"/>
  <c r="W6" i="16"/>
  <c r="S5" i="16"/>
  <c r="R5" i="16"/>
  <c r="Q53" i="13"/>
  <c r="Q35" i="13"/>
  <c r="Q24" i="13"/>
  <c r="Q23" i="13"/>
  <c r="H63" i="13"/>
  <c r="G63" i="13"/>
  <c r="F63" i="13"/>
  <c r="E63" i="13"/>
  <c r="D63" i="13"/>
  <c r="C63" i="13"/>
  <c r="H53" i="13"/>
  <c r="G53" i="13"/>
  <c r="F53" i="13"/>
  <c r="E53" i="13"/>
  <c r="D53" i="13"/>
  <c r="C53" i="13"/>
  <c r="H35" i="13"/>
  <c r="G35" i="13"/>
  <c r="F35" i="13"/>
  <c r="E35" i="13"/>
  <c r="D35" i="13"/>
  <c r="C35" i="13"/>
  <c r="H24" i="13"/>
  <c r="G24" i="13"/>
  <c r="F24" i="13"/>
  <c r="E24" i="13"/>
  <c r="D24" i="13"/>
  <c r="C2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Q5" i="15"/>
  <c r="Q52" i="13"/>
  <c r="Q62" i="13"/>
  <c r="Q13" i="13"/>
  <c r="Q34" i="13"/>
  <c r="Q61" i="13"/>
  <c r="Q33" i="13"/>
  <c r="Q10" i="13"/>
  <c r="Q12" i="13"/>
  <c r="Q22" i="13"/>
  <c r="Q26" i="13"/>
  <c r="Q27" i="13"/>
  <c r="Q28" i="13"/>
  <c r="Q29" i="13"/>
  <c r="Q51" i="13"/>
  <c r="Q32" i="13"/>
  <c r="Q48" i="13"/>
  <c r="Q49" i="13"/>
  <c r="Q50" i="13"/>
  <c r="Q60" i="13"/>
  <c r="Q21" i="13"/>
  <c r="Q31" i="13"/>
  <c r="Q30" i="13"/>
  <c r="Q46" i="13"/>
  <c r="Q47" i="13"/>
  <c r="Q59" i="13"/>
  <c r="Q20" i="13"/>
  <c r="Q45" i="13"/>
  <c r="Q9" i="13"/>
  <c r="Q19" i="13"/>
  <c r="Q8" i="13"/>
  <c r="Q44" i="13"/>
  <c r="Q58" i="13"/>
  <c r="Q57" i="13"/>
  <c r="Q18" i="13"/>
  <c r="Q39" i="13"/>
  <c r="Q40" i="13"/>
  <c r="Q41" i="13"/>
  <c r="Q17" i="13"/>
  <c r="Q7" i="13"/>
  <c r="Q56" i="13"/>
  <c r="Q38" i="13"/>
  <c r="Q21" i="12"/>
  <c r="Q46" i="12"/>
  <c r="Q6" i="13"/>
  <c r="Q55" i="13"/>
  <c r="Q37" i="13"/>
  <c r="Q16" i="13"/>
  <c r="Q5" i="13"/>
  <c r="Q30" i="12"/>
  <c r="Q55" i="12"/>
  <c r="Q22" i="12"/>
  <c r="Q45" i="12"/>
  <c r="Q13" i="12"/>
  <c r="Q12" i="12"/>
  <c r="Q54" i="12"/>
  <c r="Q20" i="12"/>
  <c r="Q44" i="12"/>
  <c r="Q11" i="12"/>
  <c r="Q53" i="12"/>
  <c r="Q29" i="12"/>
  <c r="Q43" i="12"/>
  <c r="Q10" i="12"/>
  <c r="Q9" i="12"/>
  <c r="Q19" i="12"/>
  <c r="Q18" i="12"/>
  <c r="Q52" i="12"/>
  <c r="Q42" i="12"/>
  <c r="Q28" i="12"/>
  <c r="Q41" i="12"/>
  <c r="Q51" i="12"/>
  <c r="Q40" i="12"/>
  <c r="Q27" i="12"/>
  <c r="Q39" i="12"/>
  <c r="Q36" i="12"/>
  <c r="Q37" i="12"/>
  <c r="Q38" i="12"/>
  <c r="Q50" i="12"/>
  <c r="Q17" i="12"/>
  <c r="Q8" i="12"/>
  <c r="Q26" i="12"/>
  <c r="Q6" i="12"/>
  <c r="Q7" i="12"/>
  <c r="Q49" i="12"/>
  <c r="Q48" i="12"/>
  <c r="Q33" i="12"/>
  <c r="Q34" i="12"/>
  <c r="Q35" i="12"/>
  <c r="Q32" i="12"/>
  <c r="Q25" i="12"/>
  <c r="Q16" i="12"/>
  <c r="Q15" i="12"/>
  <c r="W16" i="12"/>
  <c r="V16" i="12"/>
  <c r="U16" i="12"/>
  <c r="T16" i="12"/>
  <c r="R16" i="12"/>
  <c r="W15" i="12"/>
  <c r="V15" i="12"/>
  <c r="T15" i="12"/>
  <c r="R15" i="12"/>
  <c r="Q24" i="12"/>
  <c r="Q34" i="11"/>
  <c r="Q35" i="11"/>
  <c r="Q36" i="11"/>
  <c r="Q37" i="11"/>
  <c r="Q38" i="11"/>
  <c r="Q39" i="11"/>
  <c r="Q40" i="11"/>
  <c r="Q41" i="11"/>
  <c r="Q42" i="11"/>
  <c r="Q43" i="11"/>
  <c r="Q44" i="11"/>
  <c r="Q45" i="11"/>
  <c r="Q31" i="11"/>
  <c r="Q32" i="11"/>
  <c r="Q33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18" i="11"/>
  <c r="Q87" i="11"/>
  <c r="Q88" i="11"/>
  <c r="Q89" i="11"/>
  <c r="Q90" i="11"/>
  <c r="Q91" i="11"/>
  <c r="Q5" i="12"/>
  <c r="Q72" i="11"/>
  <c r="Q73" i="11"/>
  <c r="Q74" i="11"/>
  <c r="Q75" i="11"/>
  <c r="Q76" i="11"/>
  <c r="Q77" i="11"/>
  <c r="Q78" i="11"/>
  <c r="Q71" i="11"/>
  <c r="Q70" i="11"/>
  <c r="Q69" i="11"/>
  <c r="Q86" i="11"/>
  <c r="Q68" i="11"/>
  <c r="Q85" i="11"/>
  <c r="Q11" i="11"/>
  <c r="Q67" i="11"/>
  <c r="Q52" i="11"/>
  <c r="Q66" i="11"/>
  <c r="Q51" i="11"/>
  <c r="Q65" i="11"/>
  <c r="Q17" i="11"/>
  <c r="Q16" i="11"/>
  <c r="Q6" i="11"/>
  <c r="Q7" i="11"/>
  <c r="Q8" i="11"/>
  <c r="Q9" i="11"/>
  <c r="Q10" i="11"/>
  <c r="Q64" i="11"/>
  <c r="Q84" i="11"/>
  <c r="Q83" i="11"/>
  <c r="Q63" i="11"/>
  <c r="Q50" i="11"/>
  <c r="Q62" i="11"/>
  <c r="Q49" i="11"/>
  <c r="Q61" i="11"/>
  <c r="Q15" i="11"/>
  <c r="Q60" i="11"/>
  <c r="Q82" i="11"/>
  <c r="Q59" i="11"/>
  <c r="Q48" i="11"/>
  <c r="Q58" i="11"/>
  <c r="Q81" i="11"/>
  <c r="Q57" i="11"/>
  <c r="Q56" i="11"/>
  <c r="Q55" i="11"/>
  <c r="Q54" i="11"/>
  <c r="Q80" i="11"/>
  <c r="Q47" i="11"/>
  <c r="Q13" i="11"/>
  <c r="Q5" i="11"/>
  <c r="Q44" i="10"/>
  <c r="Q43" i="10"/>
  <c r="Q41" i="10"/>
  <c r="Q51" i="10"/>
  <c r="Q52" i="10"/>
  <c r="Q53" i="10"/>
  <c r="Q54" i="10"/>
  <c r="Q55" i="10"/>
  <c r="Q56" i="10"/>
  <c r="Q69" i="10"/>
  <c r="Q68" i="10"/>
  <c r="Q66" i="10"/>
  <c r="Q67" i="10"/>
  <c r="Q65" i="10"/>
  <c r="Q64" i="10"/>
  <c r="Q12" i="10"/>
  <c r="Q11" i="10"/>
  <c r="Q42" i="10"/>
  <c r="Q49" i="10"/>
  <c r="Q63" i="10"/>
  <c r="Q19" i="10"/>
  <c r="Q10" i="10"/>
  <c r="Q62" i="10"/>
  <c r="Q18" i="10"/>
  <c r="Q40" i="10"/>
  <c r="Q9" i="10"/>
  <c r="Q61" i="10"/>
  <c r="Q17" i="10"/>
  <c r="Q39" i="10"/>
  <c r="Q50" i="10"/>
  <c r="Q8" i="10"/>
  <c r="Q16" i="10"/>
  <c r="Q60" i="10"/>
  <c r="Q7" i="10"/>
  <c r="Q38" i="10"/>
  <c r="Q48" i="10"/>
  <c r="Q59" i="10"/>
  <c r="Q15" i="10"/>
  <c r="Q47" i="10"/>
  <c r="Q37" i="10"/>
  <c r="Q14" i="10"/>
  <c r="Q6" i="10"/>
  <c r="Q58" i="10"/>
  <c r="Q36" i="10"/>
  <c r="Q59" i="9"/>
  <c r="Q60" i="9"/>
  <c r="Q61" i="9"/>
  <c r="Q62" i="9"/>
  <c r="Q63" i="9"/>
  <c r="Q64" i="9"/>
  <c r="Q65" i="9"/>
  <c r="Q66" i="9"/>
  <c r="Q67" i="9"/>
  <c r="Q68" i="9"/>
  <c r="Q69" i="9"/>
  <c r="Q96" i="9"/>
  <c r="Q46" i="10"/>
  <c r="Q5" i="10"/>
  <c r="Q109" i="9"/>
  <c r="Q108" i="9"/>
  <c r="Q18" i="9"/>
  <c r="Q17" i="9"/>
  <c r="Q16" i="9"/>
  <c r="Q95" i="9"/>
  <c r="Q82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15" i="9"/>
  <c r="Q94" i="9"/>
  <c r="Q81" i="9"/>
  <c r="Q107" i="9"/>
  <c r="Q14" i="9"/>
  <c r="Q80" i="9"/>
  <c r="Q93" i="9"/>
  <c r="Q38" i="9"/>
  <c r="Q37" i="9"/>
  <c r="Q36" i="9"/>
  <c r="Q106" i="9"/>
  <c r="Q79" i="9"/>
  <c r="Q13" i="9"/>
  <c r="Q35" i="9"/>
  <c r="Q34" i="9"/>
  <c r="Q105" i="9"/>
  <c r="Q92" i="9"/>
  <c r="Q78" i="9"/>
  <c r="Q91" i="9"/>
  <c r="Q12" i="9"/>
  <c r="Q32" i="9"/>
  <c r="Q33" i="9"/>
  <c r="Q30" i="9"/>
  <c r="Q31" i="9"/>
  <c r="Q104" i="9"/>
  <c r="Q77" i="9"/>
  <c r="Q11" i="9"/>
  <c r="Q90" i="9"/>
  <c r="Q89" i="9"/>
  <c r="Q103" i="9"/>
  <c r="Q76" i="9"/>
  <c r="Q88" i="9"/>
  <c r="Q29" i="9"/>
  <c r="Q10" i="9"/>
  <c r="Q102" i="9"/>
  <c r="Q9" i="9"/>
  <c r="Q75" i="9"/>
  <c r="Q74" i="9"/>
  <c r="Q73" i="9"/>
  <c r="Q26" i="9"/>
  <c r="Q28" i="9"/>
  <c r="Q27" i="9"/>
  <c r="Q100" i="9"/>
  <c r="Q87" i="9"/>
  <c r="Q86" i="9"/>
  <c r="Q24" i="9"/>
  <c r="Q25" i="9"/>
  <c r="Q8" i="9"/>
  <c r="Q101" i="9"/>
  <c r="Q7" i="9"/>
  <c r="Q99" i="9"/>
  <c r="Q23" i="9"/>
  <c r="Q22" i="9"/>
  <c r="Q21" i="9"/>
  <c r="Q85" i="9"/>
  <c r="Q84" i="9"/>
  <c r="Q6" i="9"/>
  <c r="Q5" i="9"/>
  <c r="Q72" i="9"/>
  <c r="Q98" i="9"/>
  <c r="Q71" i="9"/>
  <c r="Q81" i="8"/>
  <c r="Q20" i="9"/>
  <c r="Q47" i="8"/>
  <c r="Q46" i="8"/>
  <c r="Q45" i="8"/>
  <c r="Q44" i="8"/>
  <c r="Q43" i="8"/>
  <c r="Q94" i="8"/>
  <c r="Q60" i="8"/>
  <c r="Q42" i="8"/>
  <c r="Q41" i="8"/>
  <c r="Q40" i="8"/>
  <c r="Q16" i="8"/>
  <c r="Q93" i="8"/>
  <c r="Q39" i="8"/>
  <c r="Q38" i="8"/>
  <c r="Q59" i="8"/>
  <c r="Q79" i="8"/>
  <c r="Q15" i="8"/>
  <c r="Q92" i="8"/>
  <c r="Q14" i="8"/>
  <c r="Q58" i="8"/>
  <c r="Q78" i="8"/>
  <c r="Q37" i="8"/>
  <c r="Q35" i="8"/>
  <c r="Q36" i="8"/>
  <c r="Q13" i="8"/>
  <c r="Q91" i="8"/>
  <c r="Q77" i="8"/>
  <c r="Q90" i="8"/>
  <c r="Q57" i="8"/>
  <c r="Q33" i="8"/>
  <c r="Q34" i="8"/>
  <c r="Q12" i="8"/>
  <c r="Q56" i="8"/>
  <c r="Q89" i="8"/>
  <c r="Q76" i="8"/>
  <c r="Q32" i="8"/>
  <c r="Q31" i="8"/>
  <c r="Q30" i="8"/>
  <c r="Q29" i="8"/>
  <c r="Q28" i="8"/>
  <c r="Q11" i="8"/>
  <c r="Q55" i="8"/>
  <c r="Q88" i="8"/>
  <c r="Q54" i="8"/>
  <c r="Q74" i="8"/>
  <c r="Q10" i="8"/>
  <c r="Q27" i="8"/>
  <c r="Q26" i="8"/>
  <c r="Q87" i="8"/>
  <c r="Q9" i="8"/>
  <c r="Q53" i="8"/>
  <c r="Q24" i="8"/>
  <c r="Q25" i="8"/>
  <c r="Q86" i="8"/>
  <c r="Q72" i="8"/>
  <c r="Q69" i="8"/>
  <c r="Q70" i="8"/>
  <c r="Q71" i="8"/>
  <c r="Q23" i="8"/>
  <c r="Q22" i="8"/>
  <c r="Q21" i="8"/>
  <c r="Q8" i="8"/>
  <c r="Q52" i="8"/>
  <c r="Q85" i="8"/>
  <c r="Q7" i="8"/>
  <c r="Q51" i="8"/>
  <c r="Q20" i="8"/>
  <c r="Q68" i="8"/>
  <c r="Q67" i="8"/>
  <c r="Q66" i="8"/>
  <c r="Q84" i="8"/>
  <c r="Q50" i="8"/>
  <c r="Q6" i="8"/>
  <c r="Q19" i="8"/>
  <c r="Q65" i="8"/>
  <c r="Q64" i="8"/>
  <c r="Q63" i="8"/>
  <c r="Q83" i="8"/>
  <c r="Q62" i="8"/>
  <c r="Q49" i="8"/>
  <c r="Q18" i="8"/>
  <c r="Q5" i="8"/>
  <c r="Q40" i="7"/>
  <c r="Q39" i="7"/>
  <c r="Q93" i="7"/>
  <c r="Q94" i="7"/>
  <c r="Q95" i="7"/>
  <c r="Q96" i="7"/>
  <c r="Q109" i="7"/>
  <c r="Q38" i="7"/>
  <c r="Q37" i="7"/>
  <c r="Q91" i="7"/>
  <c r="Q90" i="7"/>
  <c r="Q89" i="7"/>
  <c r="Q92" i="7"/>
  <c r="Q16" i="7"/>
  <c r="Q53" i="7"/>
  <c r="Q52" i="7"/>
  <c r="Q108" i="7"/>
  <c r="Q15" i="7"/>
  <c r="Q36" i="7"/>
  <c r="Q86" i="7"/>
  <c r="Q87" i="7"/>
  <c r="Q88" i="7"/>
  <c r="Q107" i="7"/>
  <c r="Q51" i="7"/>
  <c r="Q106" i="7"/>
  <c r="Q34" i="7"/>
  <c r="Q35" i="7"/>
  <c r="Q85" i="7"/>
  <c r="Q83" i="7"/>
  <c r="Q84" i="7"/>
  <c r="Q13" i="7"/>
  <c r="Q14" i="7"/>
  <c r="Q50" i="7"/>
  <c r="Q82" i="7"/>
  <c r="Q81" i="7"/>
  <c r="Q80" i="7"/>
  <c r="Q79" i="7"/>
  <c r="Q105" i="7"/>
  <c r="Q32" i="7"/>
  <c r="Q33" i="7"/>
  <c r="Q104" i="7"/>
  <c r="Q77" i="7"/>
  <c r="Q76" i="7"/>
  <c r="Q75" i="7"/>
  <c r="Q78" i="7"/>
  <c r="Q12" i="7"/>
  <c r="Q49" i="7"/>
  <c r="Q30" i="7"/>
  <c r="Q31" i="7"/>
  <c r="Q48" i="7"/>
  <c r="Q29" i="7"/>
  <c r="Q28" i="7"/>
  <c r="Q27" i="7"/>
  <c r="Q74" i="7"/>
  <c r="Q73" i="7"/>
  <c r="Q72" i="7"/>
  <c r="Q11" i="7"/>
  <c r="Q103" i="7"/>
  <c r="Q47" i="7"/>
  <c r="Q26" i="7"/>
  <c r="Q25" i="7"/>
  <c r="Q10" i="7"/>
  <c r="Q71" i="7"/>
  <c r="Q69" i="7"/>
  <c r="Q70" i="7"/>
  <c r="Q102" i="7"/>
  <c r="Q46" i="7"/>
  <c r="Q9" i="7"/>
  <c r="Q65" i="7"/>
  <c r="Q66" i="7"/>
  <c r="Q67" i="7"/>
  <c r="Q68" i="7"/>
  <c r="Q101" i="7"/>
  <c r="Q24" i="7"/>
  <c r="Q22" i="7"/>
  <c r="Q23" i="7"/>
  <c r="Q44" i="7"/>
  <c r="Q45" i="7"/>
  <c r="Q8" i="7"/>
  <c r="Q64" i="7"/>
  <c r="Q63" i="7"/>
  <c r="Q62" i="7"/>
  <c r="Q61" i="7"/>
  <c r="Q100" i="7"/>
  <c r="Q20" i="7"/>
  <c r="Q21" i="7"/>
  <c r="Q19" i="7"/>
  <c r="Q91" i="6"/>
  <c r="Q5" i="7"/>
  <c r="Q6" i="7"/>
  <c r="Q7" i="7"/>
  <c r="Q18" i="7"/>
  <c r="Q42" i="7"/>
  <c r="Q43" i="7"/>
  <c r="Q55" i="7"/>
  <c r="Q56" i="7"/>
  <c r="Q57" i="7"/>
  <c r="Q58" i="7"/>
  <c r="Q59" i="7"/>
  <c r="Q60" i="7"/>
  <c r="Q98" i="7"/>
  <c r="Q99" i="7"/>
  <c r="Q5" i="6"/>
  <c r="Q6" i="6"/>
  <c r="Q7" i="6"/>
  <c r="Q8" i="6"/>
  <c r="Q9" i="6"/>
  <c r="Q10" i="6"/>
  <c r="Q11" i="6"/>
  <c r="Q12" i="6"/>
  <c r="Q13" i="6"/>
  <c r="Q14" i="6"/>
  <c r="Q15" i="6"/>
  <c r="Q16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9" i="6"/>
  <c r="Q40" i="6"/>
  <c r="Q41" i="6"/>
  <c r="Q42" i="6"/>
  <c r="Q43" i="6"/>
  <c r="Q44" i="6"/>
  <c r="Q45" i="6"/>
  <c r="Q46" i="6"/>
  <c r="Q47" i="6"/>
  <c r="Q48" i="6"/>
  <c r="Q49" i="6"/>
  <c r="Q50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2" i="6"/>
  <c r="Q93" i="6"/>
  <c r="Q94" i="6"/>
  <c r="Q95" i="6"/>
  <c r="Q96" i="6"/>
  <c r="Q97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5" i="5"/>
  <c r="Q7" i="5"/>
  <c r="Q9" i="5"/>
  <c r="Q10" i="5"/>
  <c r="Q11" i="5"/>
  <c r="Q12" i="5"/>
  <c r="Q13" i="5"/>
  <c r="Q14" i="5"/>
  <c r="Q15" i="5"/>
  <c r="Q16" i="5"/>
  <c r="Q17" i="5"/>
  <c r="Q18" i="5"/>
  <c r="Q19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5" i="5"/>
  <c r="Q46" i="5"/>
  <c r="Q47" i="5"/>
  <c r="Q48" i="5"/>
  <c r="Q49" i="5"/>
  <c r="Q50" i="5"/>
  <c r="Q51" i="5"/>
  <c r="Q52" i="5"/>
  <c r="Q53" i="5"/>
  <c r="Q54" i="5"/>
  <c r="Q55" i="5"/>
  <c r="Q56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3" i="3"/>
  <c r="Q54" i="3"/>
  <c r="Q55" i="3"/>
  <c r="Q56" i="3"/>
  <c r="Q57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5" i="2"/>
  <c r="Q6" i="2"/>
  <c r="Q7" i="2"/>
  <c r="Q8" i="2"/>
  <c r="Q9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80" i="2"/>
  <c r="Q81" i="2"/>
  <c r="Q82" i="2"/>
  <c r="Q83" i="2"/>
  <c r="Q84" i="2"/>
  <c r="Q85" i="2"/>
  <c r="Q86" i="2"/>
  <c r="Q87" i="2"/>
  <c r="Q88" i="2"/>
  <c r="Q89" i="2"/>
  <c r="W7" i="16"/>
  <c r="X6" i="16"/>
  <c r="AG7" i="16"/>
  <c r="AH6" i="16"/>
  <c r="AB7" i="16"/>
  <c r="AC6" i="16"/>
  <c r="R8" i="16"/>
  <c r="S7" i="16"/>
  <c r="AL8" i="16"/>
  <c r="AM7" i="16"/>
  <c r="X5" i="16"/>
  <c r="S6" i="16"/>
  <c r="AM6" i="16"/>
  <c r="AC5" i="16"/>
  <c r="AH5" i="16"/>
  <c r="R9" i="16"/>
  <c r="S8" i="16"/>
  <c r="AB8" i="16"/>
  <c r="AC7" i="16"/>
  <c r="AG8" i="16"/>
  <c r="AH7" i="16"/>
  <c r="AL9" i="16"/>
  <c r="AM8" i="16"/>
  <c r="W8" i="16"/>
  <c r="X7" i="16"/>
  <c r="AB9" i="16"/>
  <c r="AC8" i="16"/>
  <c r="AL10" i="16"/>
  <c r="AM9" i="16"/>
  <c r="AG9" i="16"/>
  <c r="AH8" i="16"/>
  <c r="W9" i="16"/>
  <c r="X8" i="16"/>
  <c r="R10" i="16"/>
  <c r="S9" i="16"/>
  <c r="AL11" i="16"/>
  <c r="AM10" i="16"/>
  <c r="W10" i="16"/>
  <c r="X9" i="16"/>
  <c r="AG10" i="16"/>
  <c r="AH9" i="16"/>
  <c r="R11" i="16"/>
  <c r="S10" i="16"/>
  <c r="AB10" i="16"/>
  <c r="AC9" i="16"/>
  <c r="R12" i="16"/>
  <c r="S11" i="16"/>
  <c r="W11" i="16"/>
  <c r="X10" i="16"/>
  <c r="AG11" i="16"/>
  <c r="AH10" i="16"/>
  <c r="AB11" i="16"/>
  <c r="AC10" i="16"/>
  <c r="AL12" i="16"/>
  <c r="AM11" i="16"/>
  <c r="R13" i="16"/>
  <c r="S12" i="16"/>
  <c r="AL13" i="16"/>
  <c r="AM12" i="16"/>
  <c r="AB12" i="16"/>
  <c r="AC11" i="16"/>
  <c r="W12" i="16"/>
  <c r="X11" i="16"/>
  <c r="AG12" i="16"/>
  <c r="AH11" i="16"/>
  <c r="W13" i="16"/>
  <c r="X12" i="16"/>
  <c r="AB13" i="16"/>
  <c r="AC12" i="16"/>
  <c r="AL14" i="16"/>
  <c r="AM13" i="16"/>
  <c r="AG13" i="16"/>
  <c r="AH12" i="16"/>
  <c r="R14" i="16"/>
  <c r="S13" i="16"/>
  <c r="AL15" i="16"/>
  <c r="AM14" i="16"/>
  <c r="AG14" i="16"/>
  <c r="AH13" i="16"/>
  <c r="AB14" i="16"/>
  <c r="AC13" i="16"/>
  <c r="R15" i="16"/>
  <c r="S14" i="16"/>
  <c r="W14" i="16"/>
  <c r="X13" i="16"/>
  <c r="R16" i="16"/>
  <c r="S15" i="16"/>
  <c r="AB15" i="16"/>
  <c r="AC14" i="16"/>
  <c r="AG15" i="16"/>
  <c r="AH14" i="16"/>
  <c r="W15" i="16"/>
  <c r="X14" i="16"/>
  <c r="AL16" i="16"/>
  <c r="AM15" i="16"/>
  <c r="W16" i="16"/>
  <c r="X15" i="16"/>
  <c r="AG16" i="16"/>
  <c r="AH15" i="16"/>
  <c r="AB16" i="16"/>
  <c r="AC15" i="16"/>
  <c r="AL17" i="16"/>
  <c r="AM16" i="16"/>
  <c r="R17" i="16"/>
  <c r="S16" i="16"/>
  <c r="AB17" i="16"/>
  <c r="AC16" i="16"/>
  <c r="AL18" i="16"/>
  <c r="AM17" i="16"/>
  <c r="AG17" i="16"/>
  <c r="AH16" i="16"/>
  <c r="R18" i="16"/>
  <c r="S17" i="16"/>
  <c r="W17" i="16"/>
  <c r="X16" i="16"/>
  <c r="R19" i="16"/>
  <c r="S18" i="16"/>
  <c r="AG18" i="16"/>
  <c r="AH17" i="16"/>
  <c r="AL19" i="16"/>
  <c r="AM18" i="16"/>
  <c r="W18" i="16"/>
  <c r="X17" i="16"/>
  <c r="AB18" i="16"/>
  <c r="AC17" i="16"/>
  <c r="W19" i="16"/>
  <c r="X18" i="16"/>
  <c r="AL20" i="16"/>
  <c r="AM19" i="16"/>
  <c r="AG19" i="16"/>
  <c r="AH18" i="16"/>
  <c r="AB19" i="16"/>
  <c r="AC18" i="16"/>
  <c r="R20" i="16"/>
  <c r="S19" i="16"/>
  <c r="AB20" i="16"/>
  <c r="AC19" i="16"/>
  <c r="AG20" i="16"/>
  <c r="AH19" i="16"/>
  <c r="AL21" i="16"/>
  <c r="AM20" i="16"/>
  <c r="R21" i="16"/>
  <c r="S20" i="16"/>
  <c r="W20" i="16"/>
  <c r="X19" i="16"/>
  <c r="R22" i="16"/>
  <c r="S21" i="16"/>
  <c r="AL22" i="16"/>
  <c r="AM21" i="16"/>
  <c r="AG21" i="16"/>
  <c r="AH20" i="16"/>
  <c r="W21" i="16"/>
  <c r="X20" i="16"/>
  <c r="AB21" i="16"/>
  <c r="AC20" i="16"/>
  <c r="AG22" i="16"/>
  <c r="AH21" i="16"/>
  <c r="W22" i="16"/>
  <c r="X21" i="16"/>
  <c r="AL23" i="16"/>
  <c r="AM22" i="16"/>
  <c r="AB22" i="16"/>
  <c r="AC21" i="16"/>
  <c r="R23" i="16"/>
  <c r="S22" i="16"/>
  <c r="AL24" i="16"/>
  <c r="AM23" i="16"/>
  <c r="AB23" i="16"/>
  <c r="AC22" i="16"/>
  <c r="W23" i="16"/>
  <c r="X22" i="16"/>
  <c r="R24" i="16"/>
  <c r="S23" i="16"/>
  <c r="AG23" i="16"/>
  <c r="AH22" i="16"/>
  <c r="R25" i="16"/>
  <c r="S24" i="16"/>
  <c r="W24" i="16"/>
  <c r="X23" i="16"/>
  <c r="AB24" i="16"/>
  <c r="AC23" i="16"/>
  <c r="AG24" i="16"/>
  <c r="AH23" i="16"/>
  <c r="AL25" i="16"/>
  <c r="AM24" i="16"/>
  <c r="AG25" i="16"/>
  <c r="AH24" i="16"/>
  <c r="AB25" i="16"/>
  <c r="AC24" i="16"/>
  <c r="W25" i="16"/>
  <c r="X24" i="16"/>
  <c r="AL26" i="16"/>
  <c r="AM25" i="16"/>
  <c r="R26" i="16"/>
  <c r="S25" i="16"/>
  <c r="AL27" i="16"/>
  <c r="AM26" i="16"/>
  <c r="W26" i="16"/>
  <c r="X25" i="16"/>
  <c r="AB26" i="16"/>
  <c r="AC25" i="16"/>
  <c r="R27" i="16"/>
  <c r="S26" i="16"/>
  <c r="AG26" i="16"/>
  <c r="AH25" i="16"/>
  <c r="S27" i="16"/>
  <c r="R28" i="16"/>
  <c r="AB27" i="16"/>
  <c r="AC26" i="16"/>
  <c r="X26" i="16"/>
  <c r="W27" i="16"/>
  <c r="AG27" i="16"/>
  <c r="AH26" i="16"/>
  <c r="AM27" i="16"/>
  <c r="AL28" i="16"/>
  <c r="AG28" i="16"/>
  <c r="AH27" i="16"/>
  <c r="W28" i="16"/>
  <c r="X27" i="16"/>
  <c r="AB28" i="16"/>
  <c r="AC27" i="16"/>
  <c r="AM28" i="16"/>
  <c r="AL29" i="16"/>
  <c r="R29" i="16"/>
  <c r="S28" i="16"/>
  <c r="AL30" i="16"/>
  <c r="AM29" i="16"/>
  <c r="AC28" i="16"/>
  <c r="AB29" i="16"/>
  <c r="W29" i="16"/>
  <c r="X28" i="16"/>
  <c r="R30" i="16"/>
  <c r="S29" i="16"/>
  <c r="AH28" i="16"/>
  <c r="AG29" i="16"/>
  <c r="X29" i="16"/>
  <c r="W30" i="16"/>
  <c r="AH29" i="16"/>
  <c r="AG30" i="16"/>
  <c r="R31" i="16"/>
  <c r="S30" i="16"/>
  <c r="AC29" i="16"/>
  <c r="AB30" i="16"/>
  <c r="AM30" i="16"/>
  <c r="AL31" i="16"/>
  <c r="AC30" i="16"/>
  <c r="AB31" i="16"/>
  <c r="S31" i="16"/>
  <c r="R32" i="16"/>
  <c r="AG31" i="16"/>
  <c r="AH30" i="16"/>
  <c r="AM31" i="16"/>
  <c r="AL32" i="16"/>
  <c r="X30" i="16"/>
  <c r="W31" i="16"/>
  <c r="AH31" i="16"/>
  <c r="AG32" i="16"/>
  <c r="AM32" i="16"/>
  <c r="AL33" i="16"/>
  <c r="S32" i="16"/>
  <c r="R33" i="16"/>
  <c r="W32" i="16"/>
  <c r="X31" i="16"/>
  <c r="AB32" i="16"/>
  <c r="AC31" i="16"/>
  <c r="W33" i="16"/>
  <c r="X32" i="16"/>
  <c r="AH32" i="16"/>
  <c r="AG33" i="16"/>
  <c r="R34" i="16"/>
  <c r="S33" i="16"/>
  <c r="AL34" i="16"/>
  <c r="AM33" i="16"/>
  <c r="AB33" i="16"/>
  <c r="AC32" i="16"/>
  <c r="AL35" i="16"/>
  <c r="AM34" i="16"/>
  <c r="R35" i="16"/>
  <c r="S34" i="16"/>
  <c r="AG34" i="16"/>
  <c r="AH33" i="16"/>
  <c r="AC33" i="16"/>
  <c r="AB34" i="16"/>
  <c r="W34" i="16"/>
  <c r="X33" i="16"/>
  <c r="AC34" i="16"/>
  <c r="AB35" i="16"/>
  <c r="AG35" i="16"/>
  <c r="AH34" i="16"/>
  <c r="S35" i="16"/>
  <c r="R36" i="16"/>
  <c r="X34" i="16"/>
  <c r="W35" i="16"/>
  <c r="AM35" i="16"/>
  <c r="AL36" i="16"/>
  <c r="W36" i="16"/>
  <c r="X35" i="16"/>
  <c r="S36" i="16"/>
  <c r="R37" i="16"/>
  <c r="AL37" i="16"/>
  <c r="AM36" i="16"/>
  <c r="AG36" i="16"/>
  <c r="AH35" i="16"/>
  <c r="AB36" i="16"/>
  <c r="AC35" i="16"/>
  <c r="R38" i="16"/>
  <c r="S37" i="16"/>
  <c r="AH36" i="16"/>
  <c r="AG37" i="16"/>
  <c r="AL38" i="16"/>
  <c r="AM37" i="16"/>
  <c r="AB37" i="16"/>
  <c r="AC36" i="16"/>
  <c r="W37" i="16"/>
  <c r="X36" i="16"/>
  <c r="AH37" i="16"/>
  <c r="AG38" i="16"/>
  <c r="AC37" i="16"/>
  <c r="AB38" i="16"/>
  <c r="AL39" i="16"/>
  <c r="AM38" i="16"/>
  <c r="W38" i="16"/>
  <c r="X37" i="16"/>
  <c r="R39" i="16"/>
  <c r="S38" i="16"/>
  <c r="AM39" i="16"/>
  <c r="AL40" i="16"/>
  <c r="X38" i="16"/>
  <c r="W39" i="16"/>
  <c r="AB39" i="16"/>
  <c r="AC38" i="16"/>
  <c r="AG39" i="16"/>
  <c r="AH38" i="16"/>
  <c r="S39" i="16"/>
  <c r="R40" i="16"/>
  <c r="AM40" i="16"/>
  <c r="AL41" i="16"/>
  <c r="AG40" i="16"/>
  <c r="AH39" i="16"/>
  <c r="AB40" i="16"/>
  <c r="AC39" i="16"/>
  <c r="X39" i="16"/>
  <c r="W40" i="16"/>
  <c r="R41" i="16"/>
  <c r="S40" i="16"/>
  <c r="AB41" i="16"/>
  <c r="AC40" i="16"/>
  <c r="AH40" i="16"/>
  <c r="AG41" i="16"/>
  <c r="AL42" i="16"/>
  <c r="AM41" i="16"/>
  <c r="W41" i="16"/>
  <c r="X40" i="16"/>
  <c r="R42" i="16"/>
  <c r="S41" i="16"/>
  <c r="W42" i="16"/>
  <c r="X41" i="16"/>
  <c r="AL43" i="16"/>
  <c r="AM42" i="16"/>
  <c r="AG42" i="16"/>
  <c r="AH41" i="16"/>
  <c r="R43" i="16"/>
  <c r="S42" i="16"/>
  <c r="AC41" i="16"/>
  <c r="AB42" i="16"/>
  <c r="S43" i="16"/>
  <c r="R44" i="16"/>
  <c r="AG43" i="16"/>
  <c r="AH42" i="16"/>
  <c r="AC42" i="16"/>
  <c r="AB43" i="16"/>
  <c r="AM43" i="16"/>
  <c r="AL44" i="16"/>
  <c r="X42" i="16"/>
  <c r="W43" i="16"/>
  <c r="AB44" i="16"/>
  <c r="AC43" i="16"/>
  <c r="AM44" i="16"/>
  <c r="AL45" i="16"/>
  <c r="W44" i="16"/>
  <c r="X43" i="16"/>
  <c r="R45" i="16"/>
  <c r="S44" i="16"/>
  <c r="AG44" i="16"/>
  <c r="AH43" i="16"/>
  <c r="R46" i="16"/>
  <c r="S45" i="16"/>
  <c r="W45" i="16"/>
  <c r="X44" i="16"/>
  <c r="AL46" i="16"/>
  <c r="AM45" i="16"/>
  <c r="AH44" i="16"/>
  <c r="AG45" i="16"/>
  <c r="AB45" i="16"/>
  <c r="AC44" i="16"/>
  <c r="AG46" i="16"/>
  <c r="AH45" i="16"/>
  <c r="AL47" i="16"/>
  <c r="AM46" i="16"/>
  <c r="W46" i="16"/>
  <c r="X45" i="16"/>
  <c r="AC45" i="16"/>
  <c r="AB46" i="16"/>
  <c r="R47" i="16"/>
  <c r="S46" i="16"/>
  <c r="AB47" i="16"/>
  <c r="AC46" i="16"/>
  <c r="W47" i="16"/>
  <c r="X46" i="16"/>
  <c r="AM47" i="16"/>
  <c r="AL48" i="16"/>
  <c r="R48" i="16"/>
  <c r="S47" i="16"/>
  <c r="AH46" i="16"/>
  <c r="AG47" i="16"/>
  <c r="S48" i="16"/>
  <c r="R49" i="16"/>
  <c r="AM48" i="16"/>
  <c r="AL49" i="16"/>
  <c r="W48" i="16"/>
  <c r="X47" i="16"/>
  <c r="AH47" i="16"/>
  <c r="AG48" i="16"/>
  <c r="AC47" i="16"/>
  <c r="AB48" i="16"/>
  <c r="AB49" i="16"/>
  <c r="AC48" i="16"/>
  <c r="AH48" i="16"/>
  <c r="AG49" i="16"/>
  <c r="X48" i="16"/>
  <c r="W49" i="16"/>
  <c r="AM49" i="16"/>
  <c r="AL50" i="16"/>
  <c r="S49" i="16"/>
  <c r="R50" i="16"/>
  <c r="AM50" i="16"/>
  <c r="AL51" i="16"/>
  <c r="X49" i="16"/>
  <c r="W50" i="16"/>
  <c r="AH49" i="16"/>
  <c r="AG50" i="16"/>
  <c r="S50" i="16"/>
  <c r="R51" i="16"/>
  <c r="AB50" i="16"/>
  <c r="AC49" i="16"/>
  <c r="S51" i="16"/>
  <c r="R52" i="16"/>
  <c r="AH50" i="16"/>
  <c r="AG51" i="16"/>
  <c r="X50" i="16"/>
  <c r="W51" i="16"/>
  <c r="AM51" i="16"/>
  <c r="AL52" i="16"/>
  <c r="AC50" i="16"/>
  <c r="AB51" i="16"/>
  <c r="AM52" i="16"/>
  <c r="AL53" i="16"/>
  <c r="X51" i="16"/>
  <c r="W52" i="16"/>
  <c r="AG52" i="16"/>
  <c r="AH51" i="16"/>
  <c r="AC51" i="16"/>
  <c r="AB52" i="16"/>
  <c r="S52" i="16"/>
  <c r="R53" i="16"/>
  <c r="S53" i="16"/>
  <c r="R54" i="16"/>
  <c r="AC52" i="16"/>
  <c r="AB53" i="16"/>
  <c r="AH52" i="16"/>
  <c r="AG53" i="16"/>
  <c r="X52" i="16"/>
  <c r="W53" i="16"/>
  <c r="AM53" i="16"/>
  <c r="AL54" i="16"/>
  <c r="X53" i="16"/>
  <c r="W54" i="16"/>
  <c r="AL55" i="16"/>
  <c r="AM54" i="16"/>
  <c r="AH53" i="16"/>
  <c r="AG54" i="16"/>
  <c r="AC53" i="16"/>
  <c r="AB54" i="16"/>
  <c r="S54" i="16"/>
  <c r="R55" i="16"/>
  <c r="AH54" i="16"/>
  <c r="AG55" i="16"/>
  <c r="S55" i="16"/>
  <c r="R56" i="16"/>
  <c r="AC54" i="16"/>
  <c r="AB55" i="16"/>
  <c r="AM55" i="16"/>
  <c r="AL56" i="16"/>
  <c r="X54" i="16"/>
  <c r="W55" i="16"/>
  <c r="AC55" i="16"/>
  <c r="AB56" i="16"/>
  <c r="AH55" i="16"/>
  <c r="AG56" i="16"/>
  <c r="AM56" i="16"/>
  <c r="AL57" i="16"/>
  <c r="R57" i="16"/>
  <c r="S56" i="16"/>
  <c r="X55" i="16"/>
  <c r="W56" i="16"/>
  <c r="AL58" i="16"/>
  <c r="AM57" i="16"/>
  <c r="W57" i="16"/>
  <c r="X56" i="16"/>
  <c r="R58" i="16"/>
  <c r="S57" i="16"/>
  <c r="AH56" i="16"/>
  <c r="AG57" i="16"/>
  <c r="AC56" i="16"/>
  <c r="AB57" i="16"/>
  <c r="AH57" i="16"/>
  <c r="AG58" i="16"/>
  <c r="R59" i="16"/>
  <c r="S58" i="16"/>
  <c r="W58" i="16"/>
  <c r="X57" i="16"/>
  <c r="AC57" i="16"/>
  <c r="AB58" i="16"/>
  <c r="AM58" i="16"/>
  <c r="AL59" i="16"/>
  <c r="AC58" i="16"/>
  <c r="AB59" i="16"/>
  <c r="W59" i="16"/>
  <c r="X58" i="16"/>
  <c r="S59" i="16"/>
  <c r="R60" i="16"/>
  <c r="AL60" i="16"/>
  <c r="AM59" i="16"/>
  <c r="AH58" i="16"/>
  <c r="AG59" i="16"/>
  <c r="AM60" i="16"/>
  <c r="AL61" i="16"/>
  <c r="S60" i="16"/>
  <c r="R61" i="16"/>
  <c r="X59" i="16"/>
  <c r="W60" i="16"/>
  <c r="AG60" i="16"/>
  <c r="AH59" i="16"/>
  <c r="AB60" i="16"/>
  <c r="AC59" i="16"/>
  <c r="AG61" i="16"/>
  <c r="AH60" i="16"/>
  <c r="X60" i="16"/>
  <c r="W61" i="16"/>
  <c r="S61" i="16"/>
  <c r="R62" i="16"/>
  <c r="AL62" i="16"/>
  <c r="AM61" i="16"/>
  <c r="AB61" i="16"/>
  <c r="AC60" i="16"/>
  <c r="AM62" i="16"/>
  <c r="AL63" i="16"/>
  <c r="S62" i="16"/>
  <c r="R63" i="16"/>
  <c r="X61" i="16"/>
  <c r="W62" i="16"/>
  <c r="AB62" i="16"/>
  <c r="AC61" i="16"/>
  <c r="AH61" i="16"/>
  <c r="AG62" i="16"/>
  <c r="AC62" i="16"/>
  <c r="AB63" i="16"/>
  <c r="AG63" i="16"/>
  <c r="AH62" i="16"/>
  <c r="X62" i="16"/>
  <c r="W63" i="16"/>
  <c r="R64" i="16"/>
  <c r="S63" i="16"/>
  <c r="AM63" i="16"/>
  <c r="AL64" i="16"/>
  <c r="S64" i="16"/>
  <c r="R65" i="16"/>
  <c r="AM64" i="16"/>
  <c r="AL65" i="16"/>
  <c r="X63" i="16"/>
  <c r="W64" i="16"/>
  <c r="AH63" i="16"/>
  <c r="AG64" i="16"/>
  <c r="AC63" i="16"/>
  <c r="AB64" i="16"/>
  <c r="AH64" i="16"/>
  <c r="AG65" i="16"/>
  <c r="AM65" i="16"/>
  <c r="AL66" i="16"/>
  <c r="W65" i="16"/>
  <c r="X64" i="16"/>
  <c r="AB65" i="16"/>
  <c r="AC64" i="16"/>
  <c r="S65" i="16"/>
  <c r="R66" i="16"/>
  <c r="AB66" i="16"/>
  <c r="AC65" i="16"/>
  <c r="R67" i="16"/>
  <c r="S66" i="16"/>
  <c r="X65" i="16"/>
  <c r="W66" i="16"/>
  <c r="AL67" i="16"/>
  <c r="AM66" i="16"/>
  <c r="AH65" i="16"/>
  <c r="AG66" i="16"/>
  <c r="W67" i="16"/>
  <c r="X66" i="16"/>
  <c r="AG67" i="16"/>
  <c r="AH66" i="16"/>
  <c r="AL68" i="16"/>
  <c r="AM67" i="16"/>
  <c r="S67" i="16"/>
  <c r="R68" i="16"/>
  <c r="AC66" i="16"/>
  <c r="AB67" i="16"/>
  <c r="S68" i="16"/>
  <c r="R69" i="16"/>
  <c r="AM68" i="16"/>
  <c r="AL69" i="16"/>
  <c r="AH67" i="16"/>
  <c r="AG68" i="16"/>
  <c r="AC67" i="16"/>
  <c r="AB68" i="16"/>
  <c r="X67" i="16"/>
  <c r="W68" i="16"/>
  <c r="AC68" i="16"/>
  <c r="AB69" i="16"/>
  <c r="R70" i="16"/>
  <c r="S69" i="16"/>
  <c r="AH68" i="16"/>
  <c r="AG69" i="16"/>
  <c r="AM69" i="16"/>
  <c r="AL70" i="16"/>
  <c r="W69" i="16"/>
  <c r="X68" i="16"/>
  <c r="AL71" i="16"/>
  <c r="AM70" i="16"/>
  <c r="AC69" i="16"/>
  <c r="AB70" i="16"/>
  <c r="AH69" i="16"/>
  <c r="AG70" i="16"/>
  <c r="S70" i="16"/>
  <c r="R71" i="16"/>
  <c r="W70" i="16"/>
  <c r="X69" i="16"/>
  <c r="AC70" i="16"/>
  <c r="AB71" i="16"/>
  <c r="S71" i="16"/>
  <c r="R72" i="16"/>
  <c r="AG71" i="16"/>
  <c r="AH70" i="16"/>
  <c r="W71" i="16"/>
  <c r="X70" i="16"/>
  <c r="AM71" i="16"/>
  <c r="AL72" i="16"/>
  <c r="AB72" i="16"/>
  <c r="AC71" i="16"/>
  <c r="X71" i="16"/>
  <c r="W72" i="16"/>
  <c r="AG72" i="16"/>
  <c r="AH71" i="16"/>
  <c r="S72" i="16"/>
  <c r="R73" i="16"/>
  <c r="AM72" i="16"/>
  <c r="AL73" i="16"/>
  <c r="AG73" i="16"/>
  <c r="AH72" i="16"/>
  <c r="AM73" i="16"/>
  <c r="AL74" i="16"/>
  <c r="R74" i="16"/>
  <c r="S73" i="16"/>
  <c r="X72" i="16"/>
  <c r="W73" i="16"/>
  <c r="AB73" i="16"/>
  <c r="AC72" i="16"/>
  <c r="X73" i="16"/>
  <c r="W74" i="16"/>
  <c r="AM74" i="16"/>
  <c r="AL75" i="16"/>
  <c r="R75" i="16"/>
  <c r="S74" i="16"/>
  <c r="AC73" i="16"/>
  <c r="AB74" i="16"/>
  <c r="AH73" i="16"/>
  <c r="AG74" i="16"/>
  <c r="AH74" i="16"/>
  <c r="AG75" i="16"/>
  <c r="AC74" i="16"/>
  <c r="AB75" i="16"/>
  <c r="R76" i="16"/>
  <c r="S75" i="16"/>
  <c r="AM75" i="16"/>
  <c r="AL76" i="16"/>
  <c r="W75" i="16"/>
  <c r="X74" i="16"/>
  <c r="AM76" i="16"/>
  <c r="AL77" i="16"/>
  <c r="S76" i="16"/>
  <c r="R77" i="16"/>
  <c r="AH75" i="16"/>
  <c r="AG76" i="16"/>
  <c r="AB76" i="16"/>
  <c r="AC75" i="16"/>
  <c r="X75" i="16"/>
  <c r="W76" i="16"/>
  <c r="X76" i="16"/>
  <c r="W77" i="16"/>
  <c r="AB77" i="16"/>
  <c r="AC76" i="16"/>
  <c r="AG77" i="16"/>
  <c r="AH76" i="16"/>
  <c r="R78" i="16"/>
  <c r="S77" i="16"/>
  <c r="AL78" i="16"/>
  <c r="AM77" i="16"/>
  <c r="S78" i="16"/>
  <c r="R79" i="16"/>
  <c r="AH77" i="16"/>
  <c r="AG78" i="16"/>
  <c r="AC77" i="16"/>
  <c r="AB78" i="16"/>
  <c r="W78" i="16"/>
  <c r="X77" i="16"/>
  <c r="AL79" i="16"/>
  <c r="AM78" i="16"/>
  <c r="AC78" i="16"/>
  <c r="AB79" i="16"/>
  <c r="R80" i="16"/>
  <c r="S79" i="16"/>
  <c r="X78" i="16"/>
  <c r="W79" i="16"/>
  <c r="AH78" i="16"/>
  <c r="AG79" i="16"/>
  <c r="AM79" i="16"/>
  <c r="AL80" i="16"/>
  <c r="S80" i="16"/>
  <c r="R81" i="16"/>
  <c r="AC79" i="16"/>
  <c r="AB80" i="16"/>
  <c r="AH79" i="16"/>
  <c r="AG80" i="16"/>
  <c r="X79" i="16"/>
  <c r="W80" i="16"/>
  <c r="AM80" i="16"/>
  <c r="AL81" i="16"/>
  <c r="S81" i="16"/>
  <c r="R82" i="16"/>
  <c r="W81" i="16"/>
  <c r="X80" i="16"/>
  <c r="AG81" i="16"/>
  <c r="AH80" i="16"/>
  <c r="AC80" i="16"/>
  <c r="AB81" i="16"/>
  <c r="AL82" i="16"/>
  <c r="AM82" i="16"/>
  <c r="AM81" i="16"/>
  <c r="AC81" i="16"/>
  <c r="AB82" i="16"/>
  <c r="AH81" i="16"/>
  <c r="AG82" i="16"/>
  <c r="W82" i="16"/>
  <c r="X81" i="16"/>
  <c r="S82" i="16"/>
  <c r="R83" i="16"/>
  <c r="AG83" i="16"/>
  <c r="AH82" i="16"/>
  <c r="S83" i="16"/>
  <c r="R84" i="16"/>
  <c r="AC82" i="16"/>
  <c r="AB83" i="16"/>
  <c r="X82" i="16"/>
  <c r="W83" i="16"/>
  <c r="X83" i="16"/>
  <c r="W84" i="16"/>
  <c r="AC83" i="16"/>
  <c r="AB84" i="16"/>
  <c r="R85" i="16"/>
  <c r="S84" i="16"/>
  <c r="AH83" i="16"/>
  <c r="AG84" i="16"/>
  <c r="AC84" i="16"/>
  <c r="AB85" i="16"/>
  <c r="AH84" i="16"/>
  <c r="AG85" i="16"/>
  <c r="S85" i="16"/>
  <c r="R86" i="16"/>
  <c r="X84" i="16"/>
  <c r="W85" i="16"/>
  <c r="S86" i="16"/>
  <c r="R87" i="16"/>
  <c r="S87" i="16"/>
  <c r="AH85" i="16"/>
  <c r="AG86" i="16"/>
  <c r="X85" i="16"/>
  <c r="W86" i="16"/>
  <c r="AB86" i="16"/>
  <c r="AC85" i="16"/>
  <c r="AC86" i="16"/>
  <c r="AB87" i="16"/>
  <c r="X86" i="16"/>
  <c r="W87" i="16"/>
  <c r="AG87" i="16"/>
  <c r="AH86" i="16"/>
  <c r="AG88" i="16"/>
  <c r="AH87" i="16"/>
  <c r="X87" i="16"/>
  <c r="W88" i="16"/>
  <c r="AB88" i="16"/>
  <c r="AC87" i="16"/>
  <c r="AC88" i="16"/>
  <c r="AB89" i="16"/>
  <c r="X88" i="16"/>
  <c r="W89" i="16"/>
  <c r="AG89" i="16"/>
  <c r="AH88" i="16"/>
  <c r="AB90" i="16"/>
  <c r="AC89" i="16"/>
  <c r="AH89" i="16"/>
  <c r="AG90" i="16"/>
  <c r="W90" i="16"/>
  <c r="X89" i="16"/>
  <c r="X90" i="16"/>
  <c r="W91" i="16"/>
  <c r="AG91" i="16"/>
  <c r="AH90" i="16"/>
  <c r="AB91" i="16"/>
  <c r="AC90" i="16"/>
  <c r="AB92" i="16"/>
  <c r="AC91" i="16"/>
  <c r="AH91" i="16"/>
  <c r="AG92" i="16"/>
  <c r="X91" i="16"/>
  <c r="W92" i="16"/>
  <c r="AC92" i="16"/>
  <c r="AB93" i="16"/>
  <c r="X92" i="16"/>
  <c r="W93" i="16"/>
  <c r="AH92" i="16"/>
  <c r="AG93" i="16"/>
  <c r="AH93" i="16"/>
  <c r="AG94" i="16"/>
  <c r="X93" i="16"/>
  <c r="W94" i="16"/>
  <c r="AB94" i="16"/>
  <c r="AC93" i="16"/>
  <c r="AG95" i="16"/>
  <c r="AH94" i="16"/>
  <c r="AC94" i="16"/>
  <c r="AB95" i="16"/>
  <c r="X94" i="16"/>
  <c r="W95" i="16"/>
  <c r="AB96" i="16"/>
  <c r="AC95" i="16"/>
  <c r="X95" i="16"/>
  <c r="W96" i="16"/>
  <c r="AH95" i="16"/>
  <c r="AG96" i="16"/>
  <c r="X96" i="16"/>
  <c r="W97" i="16"/>
  <c r="AG97" i="16"/>
  <c r="AH96" i="16"/>
  <c r="AC96" i="16"/>
  <c r="AB97" i="16"/>
  <c r="AH97" i="16"/>
  <c r="AG98" i="16"/>
  <c r="AB98" i="16"/>
  <c r="AC97" i="16"/>
  <c r="W98" i="16"/>
  <c r="X97" i="16"/>
  <c r="AB99" i="16"/>
  <c r="AC98" i="16"/>
  <c r="AH98" i="16"/>
  <c r="AG99" i="16"/>
  <c r="X98" i="16"/>
  <c r="W99" i="16"/>
  <c r="X99" i="16"/>
  <c r="W100" i="16"/>
  <c r="AG100" i="16"/>
  <c r="AH99" i="16"/>
  <c r="AB100" i="16"/>
  <c r="AC99" i="16"/>
  <c r="AC100" i="16"/>
  <c r="AB101" i="16"/>
  <c r="X100" i="16"/>
  <c r="W101" i="16"/>
  <c r="AH100" i="16"/>
  <c r="AG101" i="16"/>
  <c r="W102" i="16"/>
  <c r="X101" i="16"/>
  <c r="AH101" i="16"/>
  <c r="AG102" i="16"/>
  <c r="AB102" i="16"/>
  <c r="AC101" i="16"/>
  <c r="AC102" i="16"/>
  <c r="AB103" i="16"/>
  <c r="AG103" i="16"/>
  <c r="AH102" i="16"/>
  <c r="X102" i="16"/>
  <c r="W103" i="16"/>
  <c r="X103" i="16"/>
  <c r="W104" i="16"/>
  <c r="AH103" i="16"/>
  <c r="AG104" i="16"/>
  <c r="AC103" i="16"/>
  <c r="AB104" i="16"/>
  <c r="AG105" i="16"/>
  <c r="AH104" i="16"/>
  <c r="AC104" i="16"/>
  <c r="AB105" i="16"/>
  <c r="W105" i="16"/>
  <c r="X104" i="16"/>
  <c r="W106" i="16"/>
  <c r="X105" i="16"/>
  <c r="AB106" i="16"/>
  <c r="AC105" i="16"/>
  <c r="AH105" i="16"/>
  <c r="AG106" i="16"/>
  <c r="AH106" i="16"/>
  <c r="AG107" i="16"/>
  <c r="AC106" i="16"/>
  <c r="AB107" i="16"/>
  <c r="X106" i="16"/>
  <c r="W107" i="16"/>
  <c r="X107" i="16"/>
  <c r="W108" i="16"/>
  <c r="AB108" i="16"/>
  <c r="AC107" i="16"/>
  <c r="AG108" i="16"/>
  <c r="AH107" i="16"/>
  <c r="AH108" i="16"/>
  <c r="AG109" i="16"/>
  <c r="AC108" i="16"/>
  <c r="AB109" i="16"/>
  <c r="X108" i="16"/>
  <c r="W109" i="16"/>
  <c r="W110" i="16"/>
  <c r="X109" i="16"/>
  <c r="AC109" i="16"/>
  <c r="AB110" i="16"/>
  <c r="AH109" i="16"/>
  <c r="AG110" i="16"/>
  <c r="AG111" i="16"/>
  <c r="AH110" i="16"/>
  <c r="AC110" i="16"/>
  <c r="AB111" i="16"/>
  <c r="W111" i="16"/>
  <c r="X110" i="16"/>
  <c r="X111" i="16"/>
  <c r="W112" i="16"/>
  <c r="AC111" i="16"/>
  <c r="AB112" i="16"/>
  <c r="AG112" i="16"/>
  <c r="AH111" i="16"/>
  <c r="AH112" i="16"/>
  <c r="AG113" i="16"/>
  <c r="AC112" i="16"/>
  <c r="AB113" i="16"/>
  <c r="W113" i="16"/>
  <c r="X112" i="16"/>
  <c r="AB114" i="16"/>
  <c r="AC113" i="16"/>
  <c r="W114" i="16"/>
  <c r="X113" i="16"/>
  <c r="AH113" i="16"/>
  <c r="AG114" i="16"/>
  <c r="AG115" i="16"/>
  <c r="AH114" i="16"/>
  <c r="X114" i="16"/>
  <c r="W115" i="16"/>
  <c r="AC114" i="16"/>
  <c r="AB115" i="16"/>
  <c r="AB116" i="16"/>
  <c r="AC115" i="16"/>
  <c r="X115" i="16"/>
  <c r="W116" i="16"/>
  <c r="AG116" i="16"/>
  <c r="AH115" i="16"/>
  <c r="AH116" i="16"/>
  <c r="AG117" i="16"/>
  <c r="X116" i="16"/>
  <c r="W117" i="16"/>
  <c r="AC116" i="16"/>
  <c r="AB117" i="16"/>
  <c r="AC117" i="16"/>
  <c r="AB118" i="16"/>
  <c r="X117" i="16"/>
  <c r="W118" i="16"/>
  <c r="AH117" i="16"/>
  <c r="AG118" i="16"/>
  <c r="AH118" i="16"/>
  <c r="AG119" i="16"/>
  <c r="W119" i="16"/>
  <c r="X118" i="16"/>
  <c r="AC118" i="16"/>
  <c r="AB119" i="16"/>
  <c r="X119" i="16"/>
  <c r="W120" i="16"/>
  <c r="AB120" i="16"/>
  <c r="AC119" i="16"/>
  <c r="AG120" i="16"/>
  <c r="AH119" i="16"/>
  <c r="AG121" i="16"/>
  <c r="AH121" i="16"/>
  <c r="AH120" i="16"/>
  <c r="AC120" i="16"/>
  <c r="AB121" i="16"/>
  <c r="X120" i="16"/>
  <c r="W121" i="16"/>
  <c r="AB122" i="16"/>
  <c r="AC121" i="16"/>
  <c r="W122" i="16"/>
  <c r="X121" i="16"/>
  <c r="X122" i="16"/>
  <c r="W123" i="16"/>
  <c r="AC122" i="16"/>
  <c r="AB123" i="16"/>
  <c r="AC123" i="16"/>
  <c r="AB124" i="16"/>
  <c r="W124" i="16"/>
  <c r="X123" i="16"/>
  <c r="W125" i="16"/>
  <c r="X124" i="16"/>
  <c r="AB125" i="16"/>
  <c r="AC124" i="16"/>
  <c r="AC125" i="16"/>
  <c r="AB126" i="16"/>
  <c r="W126" i="16"/>
  <c r="X125" i="16"/>
  <c r="X126" i="16"/>
  <c r="W127" i="16"/>
  <c r="AC126" i="16"/>
  <c r="AB127" i="16"/>
  <c r="AC127" i="16"/>
  <c r="AB128" i="16"/>
  <c r="W128" i="16"/>
  <c r="X127" i="16"/>
  <c r="W129" i="16"/>
  <c r="X128" i="16"/>
  <c r="AB129" i="16"/>
  <c r="AC128" i="16"/>
  <c r="AC129" i="16"/>
  <c r="AB130" i="16"/>
  <c r="X129" i="16"/>
  <c r="W130" i="16"/>
  <c r="W131" i="16"/>
  <c r="X130" i="16"/>
  <c r="AC130" i="16"/>
  <c r="AB131" i="16"/>
  <c r="AC131" i="16"/>
  <c r="X131" i="16"/>
  <c r="W132" i="16"/>
  <c r="W133" i="16"/>
  <c r="X132" i="16"/>
  <c r="W134" i="16"/>
  <c r="X133" i="16"/>
  <c r="W135" i="16"/>
  <c r="X134" i="16"/>
  <c r="X135" i="16"/>
  <c r="W136" i="16"/>
  <c r="W137" i="16"/>
  <c r="X136" i="16"/>
  <c r="W138" i="16"/>
  <c r="X137" i="16"/>
  <c r="X138" i="16"/>
  <c r="W139" i="16"/>
  <c r="X139" i="16"/>
  <c r="W140" i="16"/>
  <c r="X140" i="16"/>
  <c r="W141" i="16"/>
  <c r="W142" i="16"/>
  <c r="X141" i="16"/>
  <c r="W143" i="16"/>
  <c r="X142" i="16"/>
  <c r="X143" i="16"/>
  <c r="W144" i="16"/>
  <c r="X144" i="16"/>
  <c r="W145" i="16"/>
  <c r="W146" i="16"/>
  <c r="X145" i="16"/>
  <c r="W147" i="16"/>
  <c r="X146" i="16"/>
  <c r="X147" i="16"/>
  <c r="W148" i="16"/>
  <c r="W149" i="16"/>
  <c r="X148" i="16"/>
  <c r="X149" i="16"/>
  <c r="W150" i="16"/>
  <c r="W151" i="16"/>
  <c r="X150" i="16"/>
  <c r="X151" i="16"/>
  <c r="W152" i="16"/>
  <c r="X152" i="16"/>
  <c r="W153" i="16"/>
  <c r="X153" i="16"/>
  <c r="W154" i="16"/>
  <c r="X154" i="16"/>
  <c r="W155" i="16"/>
  <c r="X155" i="16"/>
  <c r="W156" i="16"/>
  <c r="W157" i="16"/>
  <c r="X156" i="16"/>
  <c r="W158" i="16"/>
  <c r="X157" i="16"/>
  <c r="W159" i="16"/>
  <c r="X158" i="16"/>
  <c r="X159" i="16"/>
  <c r="W160" i="16"/>
  <c r="W161" i="16"/>
  <c r="X160" i="16"/>
  <c r="X161" i="16"/>
  <c r="W162" i="16"/>
  <c r="X162" i="16"/>
  <c r="W163" i="16"/>
  <c r="X163" i="16"/>
  <c r="W164" i="16"/>
  <c r="W165" i="16"/>
  <c r="X164" i="16"/>
  <c r="W166" i="16"/>
  <c r="X165" i="16"/>
  <c r="W167" i="16"/>
  <c r="X166" i="16"/>
  <c r="X167" i="16"/>
  <c r="W168" i="16"/>
  <c r="W169" i="16"/>
  <c r="X168" i="16"/>
  <c r="W170" i="16"/>
  <c r="X169" i="16"/>
  <c r="X170" i="16"/>
  <c r="W171" i="16"/>
  <c r="X171" i="16"/>
  <c r="W172" i="16"/>
  <c r="W173" i="16"/>
  <c r="X172" i="16"/>
  <c r="W174" i="16"/>
  <c r="X173" i="16"/>
  <c r="W175" i="16"/>
  <c r="X174" i="16"/>
  <c r="X175" i="16"/>
  <c r="W176" i="16"/>
  <c r="X176" i="16"/>
  <c r="W177" i="16"/>
  <c r="W178" i="16"/>
  <c r="X177" i="16"/>
  <c r="W179" i="16"/>
  <c r="X178" i="16"/>
  <c r="X179" i="16"/>
  <c r="W180" i="16"/>
  <c r="W181" i="16"/>
  <c r="X180" i="16"/>
  <c r="W182" i="16"/>
  <c r="X181" i="16"/>
  <c r="W183" i="16"/>
  <c r="X182" i="16"/>
  <c r="X183" i="16"/>
  <c r="W184" i="16"/>
  <c r="X184" i="16"/>
  <c r="W185" i="16"/>
  <c r="X185" i="16"/>
  <c r="W186" i="16"/>
  <c r="W187" i="16"/>
  <c r="X186" i="16"/>
  <c r="X187" i="16"/>
  <c r="W188" i="16"/>
  <c r="W189" i="16"/>
  <c r="X188" i="16"/>
  <c r="W190" i="16"/>
  <c r="X189" i="16"/>
  <c r="W191" i="16"/>
  <c r="X190" i="16"/>
  <c r="X191" i="16"/>
  <c r="W192" i="16"/>
  <c r="W193" i="16"/>
  <c r="X192" i="16"/>
  <c r="W194" i="16"/>
  <c r="X193" i="16"/>
  <c r="X194" i="16"/>
  <c r="W195" i="16"/>
  <c r="X195" i="16"/>
  <c r="Q14" i="13"/>
</calcChain>
</file>

<file path=xl/sharedStrings.xml><?xml version="1.0" encoding="utf-8"?>
<sst xmlns="http://schemas.openxmlformats.org/spreadsheetml/2006/main" count="18253" uniqueCount="866">
  <si>
    <t>Location</t>
  </si>
  <si>
    <t>Date</t>
  </si>
  <si>
    <t>LMO</t>
  </si>
  <si>
    <t>Not Noted</t>
  </si>
  <si>
    <t>Lamprey</t>
  </si>
  <si>
    <t>Mortality</t>
  </si>
  <si>
    <t>Live</t>
  </si>
  <si>
    <t>Notes</t>
  </si>
  <si>
    <t>Live lamprey released into tailrace</t>
  </si>
  <si>
    <t>Turbine Units</t>
  </si>
  <si>
    <t>MCN</t>
  </si>
  <si>
    <t>Not Checked</t>
  </si>
  <si>
    <t>1-5 Mar</t>
  </si>
  <si>
    <t>10 - 16 Apr</t>
  </si>
  <si>
    <t>ICH</t>
  </si>
  <si>
    <t>LGR</t>
  </si>
  <si>
    <t>17 - 23 Apr</t>
  </si>
  <si>
    <t>All</t>
  </si>
  <si>
    <t>Pressure differential check - no direct inspection</t>
  </si>
  <si>
    <t>---</t>
  </si>
  <si>
    <t>LGO</t>
  </si>
  <si>
    <t>20 -22 Apr</t>
  </si>
  <si>
    <t>10 -16 Apr</t>
  </si>
  <si>
    <t>17 -23 Apr</t>
  </si>
  <si>
    <t>24 -30 Apr</t>
  </si>
  <si>
    <t>5 -7 May</t>
  </si>
  <si>
    <t>1 -7 May</t>
  </si>
  <si>
    <t>12 -13 May</t>
  </si>
  <si>
    <t>Live fish all in turbine unit 1, 0-15 morts removed from each of the rest.  14 Chinook morts removed from 1, 11 and 14</t>
  </si>
  <si>
    <t xml:space="preserve">Other mortalities include 12 chinook, 5 steelhead and 31 unidentifiable fish. </t>
  </si>
  <si>
    <t>8 -14 May</t>
  </si>
  <si>
    <t>15 -21 May</t>
  </si>
  <si>
    <t>22-28 May</t>
  </si>
  <si>
    <t>29 May - 4 Jun</t>
  </si>
  <si>
    <t>Other mortalities include 15 Chinook, 3 steelhead and 45 unidentifiable fish.</t>
  </si>
  <si>
    <t>4 -11 Jun</t>
  </si>
  <si>
    <t>15, 17 Jun</t>
  </si>
  <si>
    <t>1-4, 6, 8-14</t>
  </si>
  <si>
    <t>Hatches on turbine units 5 and 7 could not be opened</t>
  </si>
  <si>
    <t>12 -18 Jun</t>
  </si>
  <si>
    <t>Direct Inspections done Strainers cleaned concurrently with STS inspections.</t>
  </si>
  <si>
    <t>19 -25 Jun</t>
  </si>
  <si>
    <t>26 Jun - 2 Jul</t>
  </si>
  <si>
    <t>3 -9 Jul</t>
  </si>
  <si>
    <t>1, 3 - 6</t>
  </si>
  <si>
    <t>Direct Inspections done Strainers cleaned concurrently with STS inspections, turbine unit 2 out of service.</t>
  </si>
  <si>
    <t>10 -16 Jul</t>
  </si>
  <si>
    <t>17 -23 Jul</t>
  </si>
  <si>
    <t>24 -30 Jul</t>
  </si>
  <si>
    <t>5, 6</t>
  </si>
  <si>
    <t>31 Jul - 6 Aug</t>
  </si>
  <si>
    <t>7 -13 Aug</t>
  </si>
  <si>
    <t>8 -20 Aug</t>
  </si>
  <si>
    <t>14 -20 Aug</t>
  </si>
  <si>
    <t>17, 18 Aug</t>
  </si>
  <si>
    <t>1, 2, 4</t>
  </si>
  <si>
    <t>Lamprey mortality found in turbine unit 2, unidentified mortality found in turbine unit 4.</t>
  </si>
  <si>
    <t>1, 2, 4, 5, 6</t>
  </si>
  <si>
    <t>21 -27 Aug</t>
  </si>
  <si>
    <t>28 May - 3 Sep</t>
  </si>
  <si>
    <t>28 Aug - 3 Sep</t>
  </si>
  <si>
    <t>2, 3, 4, 5, 6</t>
  </si>
  <si>
    <t>Other mortalities included 7 shad, 2 clam shells, 11 Siberian Prawns, 1 crayfish and 7 unidentified fish.</t>
  </si>
  <si>
    <t>4 -10 Sep</t>
  </si>
  <si>
    <t>1, 2, 3, 4, 5, 6</t>
  </si>
  <si>
    <t>11 -17 Sep</t>
  </si>
  <si>
    <t>18 -24 Sep</t>
  </si>
  <si>
    <t>1, 2, 3, 4, 5, 7</t>
  </si>
  <si>
    <t>Other Mortalities - 1 Sand Roller in Turbine Unit 1.</t>
  </si>
  <si>
    <t>25 Sep - 1 Oct</t>
  </si>
  <si>
    <t>1, 2, 3, 4, 5, 8</t>
  </si>
  <si>
    <t>2 -8 Oct</t>
  </si>
  <si>
    <t>9 -15 Oct</t>
  </si>
  <si>
    <t>Other Mortalities - 1 unidentified fish.</t>
  </si>
  <si>
    <t>16-22 Oct</t>
  </si>
  <si>
    <t>Other mortalities include 22 shad.</t>
  </si>
  <si>
    <t>23 -29 Oct</t>
  </si>
  <si>
    <t>2 -3 Nov</t>
  </si>
  <si>
    <t>30 Oct - 5 Nov</t>
  </si>
  <si>
    <t>Other mortalities include 37 shad.</t>
  </si>
  <si>
    <t>6 -12 Nov</t>
  </si>
  <si>
    <t>2, 3, 4, 5</t>
  </si>
  <si>
    <t>18, 19 Nov</t>
  </si>
  <si>
    <t>Turbine units 2, 3, and 4 found plugged with shad, #5 was clear.  Turbine 1 and 6 out of service.</t>
  </si>
  <si>
    <t>7 -12 Nov</t>
  </si>
  <si>
    <t>6 -19 Nov</t>
  </si>
  <si>
    <t>7 -19 Nov</t>
  </si>
  <si>
    <t>Turbine unit 3 found plugged with shad.</t>
  </si>
  <si>
    <t>20 -26 Nov</t>
  </si>
  <si>
    <t>3, 5, 6</t>
  </si>
  <si>
    <t>Several shad mortalities found.</t>
  </si>
  <si>
    <t>21 -26 Nov</t>
  </si>
  <si>
    <t>27 Nov - 3 Dec</t>
  </si>
  <si>
    <t>Strainers cleaned, no biologists present.</t>
  </si>
  <si>
    <t>4 -10 Dec</t>
  </si>
  <si>
    <t>11 -17 Dec</t>
  </si>
  <si>
    <t>18 -24 Dec</t>
  </si>
  <si>
    <t>25 -31 Dec</t>
  </si>
  <si>
    <t xml:space="preserve">400 lamprey reported in strainers by email, no tally of live fish and mortalities. </t>
  </si>
  <si>
    <t>16 morts out of turbine unit 3, 27 out of turbine unit 5 and 43 out of turbine unit 6.</t>
  </si>
  <si>
    <t>Mortality distribution: 3 in #2, 13 in #3 and 1 in #5.</t>
  </si>
  <si>
    <t>Turbine Unit Strainer Inspections 2009 -2010</t>
  </si>
  <si>
    <t>Turbine Unit Strainer Inspections 2010</t>
  </si>
  <si>
    <t>IHR</t>
  </si>
  <si>
    <t>Turbine Units (Hours Run Time)</t>
  </si>
  <si>
    <t>LMN</t>
  </si>
  <si>
    <t>Includes 3 live lamprey each in turbine units 5 and 6</t>
  </si>
  <si>
    <t>*</t>
  </si>
  <si>
    <t>Totals</t>
  </si>
  <si>
    <t>Turbine Units (Number Lamprey Found)</t>
  </si>
  <si>
    <t>Includes 1 lamprey in turbine unit 2 and four in turbine unit 3  found alive</t>
  </si>
  <si>
    <t>No live lamprey found</t>
  </si>
  <si>
    <t>Includes 1 lamprey each in turbine units 3 and 4 found alive.</t>
  </si>
  <si>
    <t>Includes 1 lamprey in turbine unit 3 found alive.</t>
  </si>
  <si>
    <t>8.5 months since last inspection</t>
  </si>
  <si>
    <t>LGS</t>
  </si>
  <si>
    <t>4 months since last inspection</t>
  </si>
  <si>
    <t>2 months since last inspection</t>
  </si>
  <si>
    <t>LWG</t>
  </si>
  <si>
    <t>(Rough hand count of hours)</t>
  </si>
  <si>
    <t>No live lamprey found, cooling water runs 24/7.</t>
  </si>
  <si>
    <t>Last inspections took place in turbine units 3 and 5 in September 2009</t>
  </si>
  <si>
    <t>No lampreys found.</t>
  </si>
  <si>
    <t>Turbine units 2 - 6 not inspected in the previous month.</t>
  </si>
  <si>
    <t>(Turbine unit 1 not operated 2/1 to 3/15).</t>
  </si>
  <si>
    <t>1 lamprey, 2 siberian prawn motalities found in turbine unit 5.</t>
  </si>
  <si>
    <t>Total includes 1 live lamprey in turbine unit 5.</t>
  </si>
  <si>
    <t>1 S. Prawn in #1, 2 S. Prawn in #5, 2 S. Prawn &amp; 1 Crappie in #6 all mortalities.</t>
  </si>
  <si>
    <t>Includes 1 live lamprey found in turbine unit 3.  Inspections done 3/1, 3/2 and 3/5</t>
  </si>
  <si>
    <t xml:space="preserve">Includes 1 live lamprey each found in turbine units 1 and 8. </t>
  </si>
  <si>
    <t>No fish found.</t>
  </si>
  <si>
    <t>No live fish found.</t>
  </si>
  <si>
    <t>No live fish found, 1 uncl unidentified juv in #5 and #4 (ea), cl juv st found in #4.</t>
  </si>
  <si>
    <t>All recovered lampreys were mortalities.</t>
  </si>
  <si>
    <t>Smolts: 20 in #1, 6 in #7, 1 ea in #10 &amp; #11, 6 in #14.  9 unidentified fish also found.</t>
  </si>
  <si>
    <t>No live lampreys found.  S. Prawn in #3, 1 S. Prawn in #4 and 1 S. Prawn in #5 all live.</t>
  </si>
  <si>
    <t>No live fish found.  2 smolt mortalities found in #3, probably yearling Chinook.</t>
  </si>
  <si>
    <t>No live fish found</t>
  </si>
  <si>
    <t>No live fish found. 1 subyearling Chinook mortality (ea) found in turbine units 5 &amp; 6.</t>
  </si>
  <si>
    <t>1 S. Prawn in #1, 3 S. Prawn in #2, 2 S. Prawn in #5 all mortalities.</t>
  </si>
  <si>
    <t>Includes 4 live lamprey in#1 and 3 live in #3, 35 smolts and 6 S.prawn motalities found.</t>
  </si>
  <si>
    <t>6 salmon, 1 steelhead and 2 S. prawn found - all mortalities.</t>
  </si>
  <si>
    <t>1 steelhead and 18 S. prawn mortalities found.</t>
  </si>
  <si>
    <t>Live lamprey: 21 in #1, 2 in #3, 1 in #4, 3 in #9. 6 smolts also found.</t>
  </si>
  <si>
    <t>Backflushed and Inspected July 3, 9, 18 and 29. No lamprey found.</t>
  </si>
  <si>
    <t>Turbine unit 6 only one checked.  No fish recovered.</t>
  </si>
  <si>
    <t>No live fish or fish mortalities found.</t>
  </si>
  <si>
    <t>13 juvenile shad and 11 S. prawns mortalities recovered.</t>
  </si>
  <si>
    <t>Juv Shad found</t>
  </si>
  <si>
    <t>4 S. Prawns Recovered</t>
  </si>
  <si>
    <t>20 S. Prawns, 600 Juvenile Shad Recovered</t>
  </si>
  <si>
    <t>1 juv lamprey&amp;1 juv salmonid found in #2.</t>
  </si>
  <si>
    <t xml:space="preserve">~50 Juvenile Shad mortalities found in each turbine unit  (4, 5 and 6). </t>
  </si>
  <si>
    <t xml:space="preserve">~50 Juvenile Shad mortalities found in each turbine unit (1 &amp; 2). </t>
  </si>
  <si>
    <t>200 juvenile shad mortalities recovered</t>
  </si>
  <si>
    <t>530 juvenile shad mortalities recovered.</t>
  </si>
  <si>
    <t>17 lamprey mortalities and 5 live lampreys found (live 2 lin #1, 2 in #2 and 1 in #5)</t>
  </si>
  <si>
    <t xml:space="preserve">~100 Juvenile Shad mortalities found in #1, ~25 shad mortalities in # 6). </t>
  </si>
  <si>
    <t xml:space="preserve">~100 Juvenile Shad mortalities found in #3. </t>
  </si>
  <si>
    <t>----</t>
  </si>
  <si>
    <t xml:space="preserve">Juv shad mortalities: 10 in #1, 5 in #2, 20 in #3, 27 in #5, and 15 in #6. </t>
  </si>
  <si>
    <t>Lots of juvenile shad mortalities in all inspected orifices.</t>
  </si>
  <si>
    <t xml:space="preserve">16 live, 6 dead lamprey in #1, all other lamprey were dead.  Juv shad: 69 - all dead. </t>
  </si>
  <si>
    <t xml:space="preserve"> 6 live lamprey in #1, 2 live in #3, all other lamprey were dead.  Juv shad: 69 - all dead. </t>
  </si>
  <si>
    <t xml:space="preserve">4,7,6 and 2 live lamprey respectively in #1, #2, #3 and 5, rest were dead.  7 dead shad.  </t>
  </si>
  <si>
    <t>Heads  counted due to "mush".  Deck wash valve serviced fish may have been in valve.</t>
  </si>
  <si>
    <t>Lamprey numbers include 2 live lamprey in turbine #5 and1 live lamprey in turbine #6.</t>
  </si>
  <si>
    <t>Numbers include 2 live lamprey in #1 and 8 live lamprey, 1 juv salmonid in #2.</t>
  </si>
  <si>
    <t>Mechnical  problem in #5, Operator not able to shut down #6 for inspection.</t>
  </si>
  <si>
    <t xml:space="preserve">Includes 1 live lamprey in #1, 2 live in #2, 144 dead Juv shad, Prawns: 1 live, 37 dead. </t>
  </si>
  <si>
    <t>Turbine Unit Strainer Inspections 2011</t>
  </si>
  <si>
    <t>No recent data - turbine unit 6 6 last inspected 18Aug10, the rest last inspected 14Jun10.</t>
  </si>
  <si>
    <t>Includes 14 live lamprey in #1 and 4 live lamprey in #3.</t>
  </si>
  <si>
    <t xml:space="preserve">Includes 50 live lamprey in #1, 45 live in #2, and 40 live in #3. </t>
  </si>
  <si>
    <t>Includes 14 live lamprey in #1, 7 in #3, 2 in #5, 3 in #6, 1 in #12.  6 nonsalmonids found.</t>
  </si>
  <si>
    <t>Unit 6 last inspected on 18Aug10, Units 1 &amp; 3 last inspect 03Feb11, rest last inspected 14Jun10.</t>
  </si>
  <si>
    <t>No live fish recovered, turbine unit 4 remains out of service.</t>
  </si>
  <si>
    <t>Includes 1 live lamprey in #1 and 1 in #3. 4 prawns recovered 1 in #1, 2 in #5 and 1 in #6</t>
  </si>
  <si>
    <t>Bypass valve from cleaner checked only.</t>
  </si>
  <si>
    <t>Strainers torn apart in 2nd round of cleaning and inspections.</t>
  </si>
  <si>
    <t>3 juv salmon, I sucker and 1 unkown fish recovered - all mortalities.</t>
  </si>
  <si>
    <t>No live fish recovered, 1 juv shad each found in #1, #2 and #5. Turbine unit #4 OOS</t>
  </si>
  <si>
    <t xml:space="preserve">#3 out of service,  #5 tagged out of service. </t>
  </si>
  <si>
    <t>11 juv salmon also recovered:  5 in #1, 4 in #2 and 2 in #4.</t>
  </si>
  <si>
    <t xml:space="preserve">LGS </t>
  </si>
  <si>
    <t>Includes 1 live juv lamprey in #12.</t>
  </si>
  <si>
    <t>#7 has been out of service for months.</t>
  </si>
  <si>
    <t>Includes 2 live lamprey in turbine unit 1.  #2 out of service for month.</t>
  </si>
  <si>
    <t>Includes 44 live lamprey in #1, 2 in #5, 3 in #12, 5 in #14. 1 clp St in #1. Also 5 nonsals.</t>
  </si>
  <si>
    <t>1 Adult lampry mortality in #1, 1 clipped juv steelhead (each) in #3 and #6.  #4 OOS.</t>
  </si>
  <si>
    <t>29 smolts mortalities also recovered -  turbine units 1 - 6 in order: 7, 6, 6, 6, 3, 1.</t>
  </si>
  <si>
    <t xml:space="preserve">Turbines units 3&amp;5 oos.  </t>
  </si>
  <si>
    <t>19 juv fish also recovered: 6 in #1, 7 in #2,  and 6 in #4.</t>
  </si>
  <si>
    <t>9 juv fish recovered from turbine unit 6.</t>
  </si>
  <si>
    <t xml:space="preserve">Includes live lampreys, 13 in #1, 18 in #2, 4 in #3, 2 in #5. Other morts: 35 smolts, 1 S. prawn. </t>
  </si>
  <si>
    <t>Includes 1 live lamprey in #1.  Other morts: 107 juv CH, 26 juv ST, 5 Siberian Prawns.</t>
  </si>
  <si>
    <t>Other morts: 27 juv CH, 17 juv ST.</t>
  </si>
  <si>
    <t>Other morts: 1 juv clipped Chinook in #5.</t>
  </si>
  <si>
    <t>High pressure or debris blocked strainer gate on May 24.  Inspection delayed.</t>
  </si>
  <si>
    <t>Other morts: 5 smolts in #1, 1 smolt in #2.</t>
  </si>
  <si>
    <t xml:space="preserve">Other morts: 4 smolts in #1, 1 smolt in #2. </t>
  </si>
  <si>
    <t>Includes 3 live lamprey in #1.  3 unclipped sockey/kokanee morts removed from #1.</t>
  </si>
  <si>
    <t>Includes 5 live lamprey in #1, 11 unclipped &amp; 11 clipped juv Chin in #1, 1 crayfish in #2</t>
  </si>
  <si>
    <t>Turbine unit needed to remain in service due to high flows, could not isolate strainer.</t>
  </si>
  <si>
    <t>One juvenile salmonid each found in turbine units 1, 2 and 4.</t>
  </si>
  <si>
    <t>One juvenile salmonid found in turbine unit 1.</t>
  </si>
  <si>
    <t>Two juvenile salmonids found in turbine unit 1.</t>
  </si>
  <si>
    <t>One juvenile salmonid found in turbine unit 1, two juv. salmonids found in turbine unit 5.</t>
  </si>
  <si>
    <t>Other morts: 0 juv salmonids or prawns, 11 non-samonid morts recovered.</t>
  </si>
  <si>
    <t xml:space="preserve">Includes 1 live juv lamprey in #2.  Unclip Juv Ch morts include 1 in #8, 2 in #14 </t>
  </si>
  <si>
    <t>Conducted during annual maintenance.</t>
  </si>
  <si>
    <t>Other morts:  180 Siberian prawns recovered, 150 from unit 1, 30 from unit 2.</t>
  </si>
  <si>
    <t>Ault lamprey mortality in #5, no other fish recovered.  U3 to be inspected 8/29/11.</t>
  </si>
  <si>
    <t>1 smolt mortality found in turbine unit 1.</t>
  </si>
  <si>
    <t xml:space="preserve">2 live crayfish found in #2, 1 juv shad each in #4 &amp; #5 and 2 juv shad mortalities in #9. </t>
  </si>
  <si>
    <t>1 juv shad mortality found in unit 1.</t>
  </si>
  <si>
    <t>15 juv shad mortalities found in unit 5.</t>
  </si>
  <si>
    <t>7 juv shad mortalities found in unit 4, 1 juv shad mortality found in unit 1.</t>
  </si>
  <si>
    <t>Turbine units 3,4 &amp; 5 strainers tagged out (safety restrictions)</t>
  </si>
  <si>
    <t>Turbine units 3 strainers tagged out (safety restrictions). Unit 4 undergoing annual.</t>
  </si>
  <si>
    <t>Other morts: 1 Siberian Prawn found in unit 1.</t>
  </si>
  <si>
    <t>240 juv shad mortalities recovered from units 3-9, 11-14.#1 &amp; #10 not checked - OOS.</t>
  </si>
  <si>
    <t>2 juv shad mortalities found in unit 1.</t>
  </si>
  <si>
    <t>5 juv shad mortalities found in unit 4, 2 juv shad mortalities found in unit 6.</t>
  </si>
  <si>
    <t>30 juv shad mortalities found in unit 6.</t>
  </si>
  <si>
    <t>70 juv shad mortalities found in unit 2.</t>
  </si>
  <si>
    <t>100 juv shad mortalities found in unit 1, 120 juv shad mortalities found in unit 4.</t>
  </si>
  <si>
    <t>655 juv shad and 2 perch morts recovered from 2-6,7,8and 11-14.Units 1,7,10 are OOS.</t>
  </si>
  <si>
    <t>Turbine units 2 and 3 are out of service.</t>
  </si>
  <si>
    <t>Other morts: 12 juv shad (4 in U1,2 in U2,1 in U4,5 in U6) &amp; 3 Prawns (1 in U2,2 in U4).</t>
  </si>
  <si>
    <t>468 juv shad morts recovered from 1-6,8,9 and 11-14.  150 juv perch morts in #14.</t>
  </si>
  <si>
    <t>40 juv shad mortalities found in unit 1.</t>
  </si>
  <si>
    <t>160 juv shad mortalities recovered, 20 in #2, 40 in #3 and 100 in #4.</t>
  </si>
  <si>
    <t>Other morts: 24 juv shad (5 in U1,10 in U2,6 in U4,3 in U5) &amp; 1 juv steelhead in U2.</t>
  </si>
  <si>
    <t>Turbine Unit Strainer Inspections 2012</t>
  </si>
  <si>
    <t xml:space="preserve">1 of 7 juv lamprey recovered was live frm U14, live recoveries: 3 perch,1 - S. prawn, 1 crawfish </t>
  </si>
  <si>
    <t>25 Jan - Mortalities: 83 shad, 44 yellow perch, 1 S. prawn, 1 smallmouth Bass.</t>
  </si>
  <si>
    <t>Comments - - - - - - &gt;</t>
  </si>
  <si>
    <t>Lamprey counts include 4 live juv in U2, 1 adult mort (ea) in U3,U4,U6. 1 juv catfish mort in U5.</t>
  </si>
  <si>
    <t>Lamprey counts include 12 live juv inU2, 2 live juv in U3, 1 smolt in U2 and 1 S prawn in U1.</t>
  </si>
  <si>
    <t>Counts include 2 live juv (ea) in U2,U3 &amp; 3 live juv in U5. 30 peamth, 1 catfish removed from U5.</t>
  </si>
  <si>
    <t xml:space="preserve">Totals Include 1 live juv lamprey ea in u4, u6, u9, u12; 11 in u7, 2 in u11 &amp; 15 in u14. </t>
  </si>
  <si>
    <t>28 Feb: 14 Siberian Prawns recovered (2 were live), 15 Yellow Perch recovered (all mortalities).</t>
  </si>
  <si>
    <t>Counts include 2 live juv in U2 &amp; U3-ea, 1 live juv in U5. Other: 1 smolt in U2 and 1 S prawn-U6.</t>
  </si>
  <si>
    <t>Totals Include live juv lamprey: 1 ea in u2, u8,2 in u4,11 in u6.Y Perch recovered 3 live, 15 morts</t>
  </si>
  <si>
    <t>1 live and 9 juvenile lamprey mortalities recovered</t>
  </si>
  <si>
    <t>200 juvenile lamprey mortalities recovered from U4 from in use and bypassed strainer.</t>
  </si>
  <si>
    <t>U1-no fish recovered. U2 &amp; U6 all mortalities, U5: shad, catfish &amp; peamouth recovered.</t>
  </si>
  <si>
    <t>Counts include live lamprey as follows: U2: 8, U3: 3, U5: 2, and U6: 2.</t>
  </si>
  <si>
    <t>No live lamprey recovered.  1 Siberian Prawn mortality found in U3.</t>
  </si>
  <si>
    <t>All recovered lamprey were mortalities.</t>
  </si>
  <si>
    <t>Totals include 5 live lamprey in unit 1.  Two Chinook smolts mortalities reocovered from Unit 14.</t>
  </si>
  <si>
    <t>All recovered lamprey were mortalities, 1 salmonid smolt mortality recovered from Unit 4.</t>
  </si>
  <si>
    <t>All  lamprey were mortalities. Salmonid smolt mortalities: 1 ea U1 &amp; U3; 3 from U2.</t>
  </si>
  <si>
    <t>2  lamprey  mortalities. Salmonid smolt mortalities: 2 ea U1 &amp; U2, 1 in U3 and 3 in U4.</t>
  </si>
  <si>
    <t>Smolts mortalities recovered: U 1, 3 &amp; 6: 4 each; U2: 11 and U5: 9..</t>
  </si>
  <si>
    <t>Counts include 2 live lamprey in U1 and 4 in U2. Others foudn: 1 live smolt and 42 smolt morts.</t>
  </si>
  <si>
    <t>U1 strainers could not be isolated &amp; checked. One juvenile steelhead  found in U3</t>
  </si>
  <si>
    <t>One catfish found in U5 strainer.</t>
  </si>
  <si>
    <t xml:space="preserve">Totals include 3 live lamprey in U1. 5 clipped and 1 unclipped Chinook morts found in U1. </t>
  </si>
  <si>
    <t>Salmonid smolt mortalities: 2 ea U1, U3 &amp; U4; 3 in U2 and 1 in U6.</t>
  </si>
  <si>
    <t>Salmonid smolt mortalities: 2 in U1.</t>
  </si>
  <si>
    <t>Salmonid smolt mortalities: 1 ea U1, U2, U3 &amp; U6;  2 in U5.</t>
  </si>
  <si>
    <t>Salmonid smolt mortalities: 1 ea in U2, U3 &amp; U4.</t>
  </si>
  <si>
    <t>Catfish found in U5 strainer.</t>
  </si>
  <si>
    <t>One smolt mortality found in U4.</t>
  </si>
  <si>
    <t>U4 not inspected due to safety clearance.</t>
  </si>
  <si>
    <t xml:space="preserve">Also 2 smolt mortalities (ea) in U3 &amp; U5, 1 smolt mort in U4, 1 S. prawn mortality in U3 </t>
  </si>
  <si>
    <t>Totals include 1 live lamprey in U1.  3 smolt mortalities recovered in U1.  U3 out of service.</t>
  </si>
  <si>
    <t>One smolt mortality each found in units 2 and 3, 1 smolt motality found in unit 5.</t>
  </si>
  <si>
    <t>One smolt mortality each found in units 1 and 2..</t>
  </si>
  <si>
    <t>One smolt mortality each found in units 1 and 2.</t>
  </si>
  <si>
    <t>Live lamprey: include 4 in U1 &amp;1 in U10.Tem smolt mortalities from U1.  U3 &amp; U8 out of service.</t>
  </si>
  <si>
    <t>1 live lamprey in U11.  Smolt mortalities: 4 in U1, 6 in U14.  Units 3 &amp; 8 out of service.</t>
  </si>
  <si>
    <t>U 4, 5 &amp; 6 in Annual Maintenance.  Siberian Prawn morts: 1 in U1, 3 in U2 and 1 in U 3.</t>
  </si>
  <si>
    <t>U1 &amp; U4 not inspected due to safety clearances (both out of service).</t>
  </si>
  <si>
    <t>Other mortailities: 1 smolt in U3, 2 Siberian Prawn in U2.</t>
  </si>
  <si>
    <t>Other mortailities: 2 Siberian Prawns in U2, 1 ea in U3 and U5.  1 uknown sp. (ea) in U2 &amp; 3.</t>
  </si>
  <si>
    <t>Other mortalities: 2 Siberian Prawns in U1, 1 in U2;  Unknown: 6 in U3, 1 ea in U1, 2 &amp; 5.</t>
  </si>
  <si>
    <t>U 4, 5 &amp; 6 in Annual Maintenance.  Juv shad mortalities: 4 in U1 and 3 in U 3.</t>
  </si>
  <si>
    <t>3 smolt mortalities in U1.  U3 &amp; U8 out of service.</t>
  </si>
  <si>
    <t xml:space="preserve">Smolt Mortalities: 2 in U1,  1 in U7, 2 in U14.  Other mortalities: 56 juv shad, 2 crayfish.    </t>
  </si>
  <si>
    <t>U4: 2 Siberian Shrimp mortalities recovered.</t>
  </si>
  <si>
    <t>Juvenile Shad mortalities: 140 in U1, 11 in U2 and 61 in U3.</t>
  </si>
  <si>
    <t>U1 not inspected as unit was not operated.</t>
  </si>
  <si>
    <t>Other mortalities: 1 unknow in U1, 4 Unkown in U2 and 4 Unknown in U3.</t>
  </si>
  <si>
    <t>Numerous Juv Shad Mortalities U 1 - 9</t>
  </si>
  <si>
    <t>Numerous Juv Shad Mortalities U10 -14.</t>
  </si>
  <si>
    <t>U1 and U5 not inspected as these units were not operated.</t>
  </si>
  <si>
    <t>Other mortalities: 52 juv shad.</t>
  </si>
  <si>
    <t>Numerous Juv Shad Mortalities U1 -13.  Unit 14 is out of service.</t>
  </si>
  <si>
    <t>Juvenile Shad mortalities: 500 in U1.</t>
  </si>
  <si>
    <t>Juvenile Shad mortalities: 500 in U2.</t>
  </si>
  <si>
    <t>Juvenile Shad mortalities: 500 in U3 and 200 in U4.  Units 5 &amp; 6 not inspected - OOS.</t>
  </si>
  <si>
    <t>Other mortalities: 163 juv shad.</t>
  </si>
  <si>
    <t xml:space="preserve"> U5 not inspected as this unit was not operated.</t>
  </si>
  <si>
    <t>Juvenile Shad mortalities: 300 in U1 and 253 in U3.  Units  5 &amp; 6 not inspected - OOS.</t>
  </si>
  <si>
    <t>Juvenile Shad mortalities: 199 in U4.  Units 5 &amp; 6 not inspected -OOS.</t>
  </si>
  <si>
    <t>Juvenile Shad mortalities: 300 in U1 and 253 in U3.  Units 5 &amp; 6 not inspected - OOS.</t>
  </si>
  <si>
    <t>Turbine Unit Strainer Inspections 2013</t>
  </si>
  <si>
    <t>U5: one juvenile salmonid mortality recovered.</t>
  </si>
  <si>
    <t>U5 not operated over the past month..</t>
  </si>
  <si>
    <t xml:space="preserve">U3, U10, U11 &amp; U14 OOS. 1 lamprey was recovered live (each) in U4, U8 &amp; U12. </t>
  </si>
  <si>
    <t>U5 OOS.  Juv Shad Mortalities: 4 in U2, 149 in U3.</t>
  </si>
  <si>
    <t>U5 OOS.  Juv shad Mortalities: 1 in U1, 40 in U4.</t>
  </si>
  <si>
    <t>U1 &amp; U5 not operated over the past month.</t>
  </si>
  <si>
    <t>U3, U10 &amp; U14 OOS.  Juvenile shad mortalities found in all inspected unit except U5.</t>
  </si>
  <si>
    <t>2 lamprey were recovered live (each) in U5, U6 and U8.</t>
  </si>
  <si>
    <t>U1: 1 live lamprey recovered.  U5 - 1 juv steelhead mort recovered.</t>
  </si>
  <si>
    <t>Live lamprey: 5 in U2, 1 in U3. 2 Siberian Prawn recovered.</t>
  </si>
  <si>
    <t>U2,U3 &amp; U5 OOS.</t>
  </si>
  <si>
    <t>U2,U3 &amp; U5 OOS.  U1- 1 juv shad mortality. U4- 1 juv chinook mortality.</t>
  </si>
  <si>
    <t>Live lamprey: 1 in U2, 1 in U3.</t>
  </si>
  <si>
    <t>U11 strainer not inspected - would not seal.  U14 not operated - is out of service.</t>
  </si>
  <si>
    <t>U2: one juvenile salmonid mortality recovered.</t>
  </si>
  <si>
    <t>Juvenile salmonid mortalities recovered: 1 in U1, 2 in U2.</t>
  </si>
  <si>
    <t>Juvenile salmonid mortalities recovered: 1 in U1, 1 in U2.</t>
  </si>
  <si>
    <t>U5 OOS.  1 Juv catfish mortality in U1.</t>
  </si>
  <si>
    <t>U1 not operated over the past month.</t>
  </si>
  <si>
    <t>Other mortalities: U2-1 salmonid smolt; S Prawns: U1-20, U2-4, U3-1; Unknown: U5-1.</t>
  </si>
  <si>
    <t>Other mortalities:Salmonid smolt: U2-4,U3-10,U4-2; Shad: U3-2, U4-1.</t>
  </si>
  <si>
    <t>Salmonid smolt mortalities: 9 in U1, 1 in U4.  U3 &amp; U14 Out of Service.</t>
  </si>
  <si>
    <t>U5 OOS. U4 mortalities: 1 adult lamprey , 1 juv catfish, .U6: 1 live juv lamprey released.</t>
  </si>
  <si>
    <t>U5 OOS, U2: 1 live juv lamprey recovered and released.</t>
  </si>
  <si>
    <t>Juvenile salmonid mortalities recovered: 1 in U1, 3 in U2 and 1 in U3.</t>
  </si>
  <si>
    <t>Juvenile salmonid mortalities recovered: 2 in U2.</t>
  </si>
  <si>
    <t>Juvenile salmonid mortalities recovered: 2 in U2, 1 in U3 and 1 in U5.</t>
  </si>
  <si>
    <t>Juvenile salmonid mortalities recovered: 1 in U2.</t>
  </si>
  <si>
    <t>Other mortalities:Salmonid smolt: U3, U4 &amp; U6: 1 ea; U5: 2.  S Prawn: 1 in U4.</t>
  </si>
  <si>
    <t>Live lamprey: 3 in U1, 1 in U4. Smolts: 1 live, 2 mortalities in U1</t>
  </si>
  <si>
    <t>U1 &amp; U6 not operated over the last month.</t>
  </si>
  <si>
    <t>U5 OOS - blade repair.</t>
  </si>
  <si>
    <t>1 juv salmonid mortality recovered from U3.</t>
  </si>
  <si>
    <t>1 juv salmonid mortality recovered from U2.</t>
  </si>
  <si>
    <t>Salmonid smolt mortalities: 43 in U1, 1 in U5. 1 in U9.  U3 OOS, U4 &amp; U11 unwatered.</t>
  </si>
  <si>
    <t>Other motalities: Salmonid smolt: 1 in U2 and 5 in U3.</t>
  </si>
  <si>
    <t>U4 &amp; U6 not operated over the last month.</t>
  </si>
  <si>
    <t>Salmonid smolt mortalities: 20 in U1, 2 in U14.  U4  &amp; U11 OOS, unwatered.</t>
  </si>
  <si>
    <t>U4, U5 &amp; U6 not operated over the last month.</t>
  </si>
  <si>
    <t>Other motalities: 2 juvenile catfish in U2.</t>
  </si>
  <si>
    <t>Shad found in all units except units 3, 4, 11 &amp; 13 which are OOS.</t>
  </si>
  <si>
    <t>U 1:1 live lamprey. Other morts: U3 - 1 smolt, 2 juv catfish, 16 Siberian Prawns, 1 unk.</t>
  </si>
  <si>
    <t>Shad found in all units.  Units 3, 4, 11 &amp; 13 which are OOS.</t>
  </si>
  <si>
    <t>U6: 3 juv shad mortalities recovered.</t>
  </si>
  <si>
    <t>Other Morts- U1: 3 juv shad, U4: 6 juv shad, 2 Siberian Prawns, U5: 5 Siberian Prawns.</t>
  </si>
  <si>
    <t>U6: 7 live Siberian Prawns. Other morts: 16 Siberian Prawns, 35 unknown species.</t>
  </si>
  <si>
    <t>U5 &amp; U6 not operated over the last month.</t>
  </si>
  <si>
    <t>Other Morts- U4: 20 juvenile shad.</t>
  </si>
  <si>
    <t>Other Morts- U1: 40 juvenile shad, U6 out of service - not inspected.</t>
  </si>
  <si>
    <t>Other mortalities: 19 Siberian Prawns, 220 unknown species - most likely juv shad.</t>
  </si>
  <si>
    <t>Units 3, 4, and 11 not checked as they are out of service.</t>
  </si>
  <si>
    <t>U6 not operated over the last month.</t>
  </si>
  <si>
    <t>Other Morts-U1-U5 juv shad in order 100,75,82,100,100; U6 out of service-not inspected.</t>
  </si>
  <si>
    <t>Other mortalities: 4 Siberian Prawns, 165 u`nknown species - most likely juv shad.</t>
  </si>
  <si>
    <t>U2 &amp; U6 not operated over the last month.</t>
  </si>
  <si>
    <t>Several shad motalities recovered.</t>
  </si>
  <si>
    <t>Turbine Unit Strainer Inspections 2014</t>
  </si>
  <si>
    <t>U5 &amp; U6 OOS not checked.  A few juvenile shad mortalities were recovered.</t>
  </si>
  <si>
    <t>U2 - 2 live lamprey recovered. 14 Siberian Prawn mortailities recovered from U1.</t>
  </si>
  <si>
    <t>U6: 1 Juv Salmonid mortality recovered.</t>
  </si>
  <si>
    <t>U2: 1 Juv Salmonid mortality recovered.</t>
  </si>
  <si>
    <t>U3&amp;U4 OOS, U8 could not be isolated, U11 tagged out.Approx 50 shad morts recovered</t>
  </si>
  <si>
    <t>U1 and U6 were not inspected as they were not operated since the Dec 18 inspection.</t>
  </si>
  <si>
    <t>U3&amp;U4 OOS, U11 tagged out.S.Shrimp mort in U5, 1 live crayfish found in U7.</t>
  </si>
  <si>
    <t>U2&amp;U3-4&amp;1 live lamprey recovered respectively. Also recovered: 1 juv sal. &amp; 20 prawns.</t>
  </si>
  <si>
    <t>No fish recovered from U4 or U5.</t>
  </si>
  <si>
    <t>U3&amp;U11 OOS, U8 could not be isolated.  1 live juv lamprey recovered from U7.</t>
  </si>
  <si>
    <t>No other fish species found or recovered.</t>
  </si>
  <si>
    <t>U6 OOS.</t>
  </si>
  <si>
    <t>U1: 1 Juv Salmonid mortality recovered.</t>
  </si>
  <si>
    <t>U3, U4 &amp; U11 OOS, U8 could not be isolated.  2 live juv lamprey recovered from U1.</t>
  </si>
  <si>
    <t>U2,U3&amp;U6:9,1&amp;2 live lamprey recovered respectively. Also recovered:53 Prawns&amp; 6 unk.</t>
  </si>
  <si>
    <t>40 unknown fish mortalities also recovered, species unknown.</t>
  </si>
  <si>
    <t>U5 - 1 juv unclipped Chinook smolt recovered.</t>
  </si>
  <si>
    <t>U3: 1 Juv Salmonid mortality recovered.</t>
  </si>
  <si>
    <t xml:space="preserve"> juv salmonid smolt recoveries: 5 in U2, 1 in U3.</t>
  </si>
  <si>
    <t>U1 and U14: 13 (ea) juv salmonid mortalities recovered.</t>
  </si>
  <si>
    <t xml:space="preserve">U5&amp;U6: one live lamprey (ea) found. 35 juv salmonids and 3 Siberian Prawns removed.  </t>
  </si>
  <si>
    <t xml:space="preserve"> juv salmonid smolt recoveries: 2 ea in U2 &amp; U3 .</t>
  </si>
  <si>
    <t xml:space="preserve"> juv salmonid smolt recoveries: 3 in U2, 1 ea in U3, U4 &amp; U6 .</t>
  </si>
  <si>
    <t xml:space="preserve"> juv salmonid smolt recoveries: 1 in U2.</t>
  </si>
  <si>
    <t>U4&amp;U11 OOS. U10&amp;U12-could not access. 1 unclipped Yearling Ch recovered from U1.</t>
  </si>
  <si>
    <t xml:space="preserve">Electrical Transformer Cooling Water Intakes </t>
  </si>
  <si>
    <t>7 live juvenile lamprey recovered - first time seen in this location.  Ice Harbor has 2 transformer cooling water lines, each with 2 strainers.  This system is cleaned twice per year.  Cooling water exits into draft tubes in unit 1, 2 or 3 - not sure which one.</t>
  </si>
  <si>
    <t>U6 - 1 juv coho smolt recovered.</t>
  </si>
  <si>
    <t xml:space="preserve">U2,4&amp;5-1 juv salmonid mort ea.U3: 2 juv salmond morts.15 Siberian Prawns and 1 unk. </t>
  </si>
  <si>
    <t>U5 is tagged out for maintenance.  U6 was not run or inspected.</t>
  </si>
  <si>
    <t>U4&amp;U11 OOS. U1-31 unclp subyealing Ch, 1 live, 30 morts. U14:Ten unclp sub morts.</t>
  </si>
  <si>
    <t xml:space="preserve"> juv salmonid smolt recoveries: 3 in U2, 1 in U3.</t>
  </si>
  <si>
    <t xml:space="preserve"> </t>
  </si>
  <si>
    <t>U5 -1 salmonid, 1 Siberian prawn recovered - both mortalities.</t>
  </si>
  <si>
    <t>61 Siberian Prawns recovered, one live, the rest mortalities.</t>
  </si>
  <si>
    <t>U2 is out of service.</t>
  </si>
  <si>
    <t>Unit 5: Six Siberian Prawn Mortalities</t>
  </si>
  <si>
    <t>U5: one unidentifiable mortality revcovered.</t>
  </si>
  <si>
    <t>U4&amp;U11 OOS. U1: 20 smolt mortalities recovered.U2&amp;10:  Very old lamprey mortalities.</t>
  </si>
  <si>
    <t>Unit 5: 21 Siberian Prawn Mortalities, 7 in U6, 14 in U5, U3 OOS  - not inspected</t>
  </si>
  <si>
    <t>U6 was not run or inspected.</t>
  </si>
  <si>
    <t>Units 4, 1, 4, and 6 were not run or inspected.</t>
  </si>
  <si>
    <t>17 Siberian Prawns and 8 unidentified mortalities also recovered.</t>
  </si>
  <si>
    <t>U4, U9 and U11 OOS.</t>
  </si>
  <si>
    <t xml:space="preserve">U4,5, 9&amp;11 OOS.  Morts: subs 1 ea U1&amp;13, 2 in U3, many shad.  2 live crayfish in U2. </t>
  </si>
  <si>
    <t xml:space="preserve">U3&amp;5 OOS not inspected, Morts - 3 shad from U4, 11 shad from U6 </t>
  </si>
  <si>
    <t xml:space="preserve">U3&amp;5 OOS not inspected, Morts - 5 shad from U1, 7 shad from U2. </t>
  </si>
  <si>
    <t>U1 is OOS, not inspected.</t>
  </si>
  <si>
    <t>U1 - one Siberian Prawn mortality recovered.</t>
  </si>
  <si>
    <t>U3, U4 &amp; U5 not inspected - low run time.</t>
  </si>
  <si>
    <t xml:space="preserve">U3 OOS not inspected,257 shad morts from U1,U4 &amp; U5. 1 Siberian Prawn mort in U5. </t>
  </si>
  <si>
    <t>U4, U9 and U11 OOS (not inspected).  1470 shad removed!</t>
  </si>
  <si>
    <t>U1 &amp; U5 not inspected - no run time.</t>
  </si>
  <si>
    <t>U4 - one live Siberian Prawn, and 55 Siberian Prawn mortalities recovered.</t>
  </si>
  <si>
    <t>11, 3 and 8 Siberian Prawns mortailities respectively recovered from U1, U2 &amp; U5.</t>
  </si>
  <si>
    <t>U4, U5, U9 and U11 OOS (not inspected).  Over 2269 shad removed! U1-1 perch mort.</t>
  </si>
  <si>
    <t>U2,U3 &amp; U6 not run.  U1 not inspected.  U4 &amp; U5 -each had @ 50 juv shad mortalities.</t>
  </si>
  <si>
    <t>U2,U3 &amp; U6 not run.  U4 &amp; U5 not inspected.  U1 had @ 75 juv shad mortalities.</t>
  </si>
  <si>
    <t>U1 not inspected - no run time.</t>
  </si>
  <si>
    <t>U2 &amp; U3 not run and not inspected.  Approximately 340 juv shad mortalities recovered.</t>
  </si>
  <si>
    <t>U1 only unit checked.</t>
  </si>
  <si>
    <t>Turbine Unit Strainer Inspections 2015</t>
  </si>
  <si>
    <t>U2 &amp; U4 - 1 clipped &amp; 1 unclipped juv Chinook mortalities recovered (respectively).</t>
  </si>
  <si>
    <t>15 Juvenile Shad morts recovered.  U1, U2, U3 &amp; U4 not inspected.</t>
  </si>
  <si>
    <t>15 Juvenile Shad morts recovered.  U3, U5 &amp; U6 not inspected.  U3 OOS.</t>
  </si>
  <si>
    <t>U1 OOS and not run.</t>
  </si>
  <si>
    <t>U4,U9&amp;U11 OOS.Over 305 50 shad morts, Other morts: 1 unk smolt and 1 stickleback</t>
  </si>
  <si>
    <t>U4,U9 &amp; U11 OOS. Other fish: 1 live lamprey (ea) U7 &amp; U8.5 shad,1 crawldad,1 shrimp.</t>
  </si>
  <si>
    <t>U2: 3 live juvenile lamprey recovered, U3: 1 juvenile shad mortality removed.</t>
  </si>
  <si>
    <t xml:space="preserve">U3&amp;U4: 5 live lamprey removed from each unit.  U1-U6: 68 Siberian prawn mortalities. </t>
  </si>
  <si>
    <t xml:space="preserve">U1 &amp; U3 OOS and these strainers were not inspected.   Neither unit was operated.  </t>
  </si>
  <si>
    <t xml:space="preserve">2 Juvenile Shad mots recovered 1 ea from U4 &amp; U5. U1 &amp; U3 OOS &amp; not inspected.   </t>
  </si>
  <si>
    <t xml:space="preserve">Recovery totals include the following live lamprey: U2: 150; U3: 60; U4: 35 and U5: 16. </t>
  </si>
  <si>
    <t xml:space="preserve">U9,U11 &amp; U12 OOS.  Recovered numbers included 97 live juvenile lamprey.   </t>
  </si>
  <si>
    <t>Recovery totals include1 live lamprey in U 2.  1 juv shad mortality recovered from U1.</t>
  </si>
  <si>
    <t>U12 OOS, could not open U5.  includes 1 live lamprey, Morts: 1 clip and 2 unclip Chink.</t>
  </si>
  <si>
    <t>U3 OOS, not inspected</t>
  </si>
  <si>
    <t>Other mortalities recovered: 1 juv steelhead in U6, 1 Siberian Prawn in U5.</t>
  </si>
  <si>
    <t>Other mortalities: 1 Siberian Prawn, 1 Juvenile Lamprey and 1 Sand Roller all from U1..</t>
  </si>
  <si>
    <t>No cooling water strainer inspections took place at Little Goose in April.</t>
  </si>
  <si>
    <t xml:space="preserve">Additional Mortalities: 7 juv Chin in U2, 4 juv Chin in U3, 1 juv Chin &amp; 1 S. Prawn in U4. </t>
  </si>
  <si>
    <t>U12 OOS, U8 not inspected. Other mortalities: 5 clipped and 3 unclipped Chinook</t>
  </si>
  <si>
    <t>U1 not run or inspected.</t>
  </si>
  <si>
    <t>Other mortalities: 74 Siberian Prawn, 6 juv Steelhead, and 1 Walleye.</t>
  </si>
  <si>
    <t>U12 OOS, Live lamprey : 2 in U2 &amp; 1 in U14. Other unclp morts: 1 sock, 1 Chin, 1 sthd.</t>
  </si>
  <si>
    <t>Unit run times recorded from  3/27 to 5/26.</t>
  </si>
  <si>
    <t xml:space="preserve">Includes 1 live lamprey in U3.  Other Morts: 2 juv Chinok in U3, 1 juv steehead in U4. </t>
  </si>
  <si>
    <t xml:space="preserve">U12OOS, 237 chinook smolts recovered frm U1,U3,U9,U10,U13-14. U2: 3 unkn smolts. </t>
  </si>
  <si>
    <t>No cooling water strainer inspections took place at Little Goose in June.</t>
  </si>
  <si>
    <t>Other mortalities recovered:  1 crayfish, 11 sculpin, 9 Siberian Prawns</t>
  </si>
  <si>
    <t>Other mortalities recovered: 8 Siberian Prawns from U2, 3 S. Prawns from U1.</t>
  </si>
  <si>
    <t>Unit run times recorded from 5/27 to 7/15.</t>
  </si>
  <si>
    <t xml:space="preserve">Other Morts: 1 smolt in U2, 11 Siberian Prawns (5 in U2, 3 in U3 and 3 in U4). </t>
  </si>
  <si>
    <t xml:space="preserve">Other Morts: 7 Siberian Prawns (6 in U2, 1 in U5) and 3 unidentifiable fish (all in U2). </t>
  </si>
  <si>
    <t>U12OOS, No smolts or lamprey encountered.  A few shad and crawfish were recovered.</t>
  </si>
  <si>
    <t>U6 OOS.  3 Siberian Prawns removed from U3.</t>
  </si>
  <si>
    <t>U2-1 Siberian Prawn.  U1 - 3 Siberian Prawns, 1 juv Shad, 3 juv Channel Catfish.</t>
  </si>
  <si>
    <t>Other species recovered:  Siberian Prawns - 47 live, 50 mortalities.</t>
  </si>
  <si>
    <t>U1 and U6 not run or inspected.</t>
  </si>
  <si>
    <t xml:space="preserve">Siberian prawns, juvenile shad and crayfish recovered..                </t>
  </si>
  <si>
    <t>Unit 1-6</t>
  </si>
  <si>
    <t>Recoveries included:</t>
  </si>
  <si>
    <t>24 juvenile shad and 15 Siberian prawns (all mortalities)</t>
  </si>
  <si>
    <t>Other species recovered:  Siberian Prawns - 27 live, 41 mortalities.</t>
  </si>
  <si>
    <t>U5, U8 &amp; U14 OOS.  Fish recoveries included juvenile shad and a couple of catfish.</t>
  </si>
  <si>
    <t>U3 not inspected.</t>
  </si>
  <si>
    <t>U14 OOS.  Many Shad mortalities.</t>
  </si>
  <si>
    <t>Other species recovered:Siberian Prawns:50 mortalities, Unknown: 1 live,74 mortalities.</t>
  </si>
  <si>
    <t>U6: 12 juv shad recovered - all mortalities</t>
  </si>
  <si>
    <t>U1: 17 juv shad, 1 juvenile channel catfish recovered - all mortalities.</t>
  </si>
  <si>
    <t>U14 OOS.  Many Shad mortalities. 11/9-12/1 Unit Operation Data posted-Missing data.</t>
  </si>
  <si>
    <t>U6: 50 juv shad mortalities recovered.</t>
  </si>
  <si>
    <t>100 and 30 juvenile shad morts respectively recovered from U2 and U3.</t>
  </si>
  <si>
    <t xml:space="preserve">100 and 200 juvenile shad mortalities respectively recovered from U1 and U6. </t>
  </si>
  <si>
    <t>No fish recovered or seen.</t>
  </si>
  <si>
    <t>No cooling water strainer inspections took place at Little Goose in November.</t>
  </si>
  <si>
    <t>50 Juvenile Shad Mortalities recovered from Unt 4.</t>
  </si>
  <si>
    <t xml:space="preserve">250 and 77 juvenile shad mortalities respectively recovered from U5 and U6. </t>
  </si>
  <si>
    <t>350 juvenile shad mortalities recovered from unit 6.</t>
  </si>
  <si>
    <t>300 juvenile shad mortalities recovered from unit 1.</t>
  </si>
  <si>
    <t xml:space="preserve">250, 125 and 200 juvenile shad mortalities respectively recovered from U1, U5 and U6. </t>
  </si>
  <si>
    <t>Turbine Unit Strainer Inspections 2016</t>
  </si>
  <si>
    <t xml:space="preserve">100, 80 and 120 juvenile shad mortalities respectively recovered from U1, U5 and U6. </t>
  </si>
  <si>
    <t>Unit run times recorded from 11/22 to 12/21.</t>
  </si>
  <si>
    <t>Mortalities Recovered: 100 S.Prawns (U1,U2,U4-U6), 808 juv shad (U2-U6).</t>
  </si>
  <si>
    <t>Unit 1 not run and not inspected.</t>
  </si>
  <si>
    <t>Live  lamprey in U5, the rest mortailities. Other motalities:43 S. Prawns, 75 unknown sp.</t>
  </si>
  <si>
    <t>An aproximate total of 647 shad recovered (Each unit contained from 12 to 70 shad ).</t>
  </si>
  <si>
    <t xml:space="preserve">150 Am Shad mortalities recoverred (each unit contained from none to 29 shad). </t>
  </si>
  <si>
    <t>No other fish recovered.</t>
  </si>
  <si>
    <t>8 juvenile shad mortalities recovered from U6</t>
  </si>
  <si>
    <t>Mortalities recovered: U4 - 24 juv shad, U6 - 32 juv shad, 1 Siberian Prawn.</t>
  </si>
  <si>
    <t>Mortalities recovered: U2 - 4 juv shad, U3 - 10 juv shad.</t>
  </si>
  <si>
    <t>Other Mortalities recovered: 11 unidentified.</t>
  </si>
  <si>
    <t xml:space="preserve">Several sticklebacks also recovered.  Two of the 3 juv lamprey in U2 were live.  </t>
  </si>
  <si>
    <t>Other Mortalities recovered: 10 salmonids - 2 in U2, 3 in U3, 3 in U5, 2 in U6.</t>
  </si>
  <si>
    <t>2 live juv lamprey recovers 1 in U2, 1 in U8.</t>
  </si>
  <si>
    <t>Other Morts:U1-1 Chan Cat,1 juv shad,4 Sib Prawns;U4-U6: juv shad in order-2, 3 &amp; 3.</t>
  </si>
  <si>
    <t>U3: 1 juvenile unclipped Chinook recovered.</t>
  </si>
  <si>
    <t>Nos Includes live lamprey- U2: 4, U3: 5. Other Morts:  5 Siberian Prawn, 3 unknown.</t>
  </si>
  <si>
    <t>Other Mortalities recovered: 9 salmonids - 4 in U2, 5 in U2.</t>
  </si>
  <si>
    <t>No other fish recoveries reported.</t>
  </si>
  <si>
    <t xml:space="preserve">U2 not inspected.  Siberian Prawn recoveries: 1 in U1, 2 in U3, 2 in U6. </t>
  </si>
  <si>
    <t>Juv slamonids recovered: 2 in U2, 1 in U4.</t>
  </si>
  <si>
    <t>6  juvenile lamprey recovered - 4 of theses were found alive and returned to the river.  Ice Harbor Dam has 2 transformer cooling water lines, each with 2 strainers.  This system is cleaned twice per year.  Cooling water exits into draft tubes in unit 1, 2 or 3 - not certain which draft tube has the exits.</t>
  </si>
  <si>
    <t>One live crayfish removed from U3 &amp; 1 live unidentified fish removed from U6.</t>
  </si>
  <si>
    <t>73 Subyearling chinook morts recovered: 43 in U1, 1 in U11 and 29 in U14.</t>
  </si>
  <si>
    <t xml:space="preserve">Other Morts: Juv Salmon - 2 in U2, 1 in U4; S. Prawns: 1 in U2, 2 in U4 and 2 in U5.   </t>
  </si>
  <si>
    <t>U6 recoveries: 1 live juv lamprey, 1 juv Chinook mortality.</t>
  </si>
  <si>
    <t xml:space="preserve">U2 &amp; U5 OOS not inspected. S. Prawn morts: 4 in U4, 3 in U1.  </t>
  </si>
  <si>
    <t xml:space="preserve">Other morts: U2 subyrling, U5 S. Prawn.  Live: U5 S Prawn &amp; 1 lamprey, U6: crayfish.  </t>
  </si>
  <si>
    <t>U6: 5 Siberian Prawns recovered.</t>
  </si>
  <si>
    <t xml:space="preserve">U1, U2 &amp; U5 not inspected.  Other Recoveries - Siberian Prawns - 2 in U3, 12 in U4.   </t>
  </si>
  <si>
    <t>U1 Out of Service and not inspected.</t>
  </si>
  <si>
    <t xml:space="preserve">Other Morts: S. Prawns: 2 in U2, 1 in U4 and 1 in U5.  Unknown: 1 in U4, 5 in U5.   </t>
  </si>
  <si>
    <t xml:space="preserve">U3 &amp; U6 not inspected, U1, U2 and U5 OOS &amp; not inspected. </t>
  </si>
  <si>
    <t>U6 Mortalities: 23 Juv Shad and 1 Siberian Prawn recovered.</t>
  </si>
  <si>
    <t>U1 Out of Service and not inspected. Other mortalities: 136 juv shad recovered U2-U14.</t>
  </si>
  <si>
    <t xml:space="preserve">U6 3 live S. Prawns. Morts: 9 S. Prawns; juv shad - 35 all in U2.   </t>
  </si>
  <si>
    <t>No fish recovered.</t>
  </si>
  <si>
    <t>U3 only Unit inspected.  No fish were recovered.</t>
  </si>
  <si>
    <t>U5 OOS not inspected.  U4: 1 juv shad, U6: 27 Juv shad, 2 S. Prawns.</t>
  </si>
  <si>
    <t>U2 OOS not inspected. U1: 35 juv shad, 1 S. Prawn Recoverd.</t>
  </si>
  <si>
    <t>Other Morts: S. Prawns: 4 in U2, 1 in U4.</t>
  </si>
  <si>
    <t xml:space="preserve">U8 not Inspected - Too much Leakage for Strainer Operation &amp; Inspection. </t>
  </si>
  <si>
    <t>Other Morts: S. Prawns: 1 in U6; juv shad: 353 in U2, 238 in U3 and 59 in U4.</t>
  </si>
  <si>
    <t>U13 Out of Service not inspected.  Numerous juvenile shad mortalities in U1 and U14.</t>
  </si>
  <si>
    <t>U2 &amp; U5 OOS - not inspected. 100 and 300 juv shad morts from U3 &amp; U6 respectively.</t>
  </si>
  <si>
    <t>400 juv shad mortalities recovered from U1.</t>
  </si>
  <si>
    <t>One unidentified decomposed mortality found in unit 3.</t>
  </si>
  <si>
    <t>500 juv shad mortalities recovered from U3.</t>
  </si>
  <si>
    <t>1,000, 100 and 1200 juv shad mortalities recovered from U1, U3 and U4 respectively.</t>
  </si>
  <si>
    <t>1,000, 1,000 and 2,000 juv shad mortalities recovered from U1, U3 and U4 respectively.</t>
  </si>
  <si>
    <t>500, 300 and 1,025 juv shad mortalities recovered from U1, U3 and U4 respectively.</t>
  </si>
  <si>
    <t>500 and 1,000 juv shad mortalities recovered from U3 and U4 respectively.</t>
  </si>
  <si>
    <t>350, 1,000 and 500 juv shad mortalities recovered from U3, U4 and U6 respectively.</t>
  </si>
  <si>
    <t>1,000  juv shad mortalities recovered from U1.</t>
  </si>
  <si>
    <t>350 and 1,000 juv shad mortalities recovered from U3 and U4 respectively.</t>
  </si>
  <si>
    <t>400 and 1,000 juv shad mortalities recovered from U3 and U4 respectively.</t>
  </si>
  <si>
    <t>250 and 1,000 juv shad mortalities recovered from U3 and U4 respectively.</t>
  </si>
  <si>
    <t>300 and 1,000 juv shad mortalities recovered from U3 and U4 respectively.</t>
  </si>
  <si>
    <t>750, 70 and 500 juv shad mortalities recovered from U1, U3 and U4 respectively.</t>
  </si>
  <si>
    <t>400, 150, 300 and 500 juv shad morts recovered from U1, U3, U4 and U6 respectively.</t>
  </si>
  <si>
    <t>70, 0 and 600 juv shad mortalities recovered from U3, U4 and U6 respectively.</t>
  </si>
  <si>
    <t>0 and 800 juv shad mortalities recovered from U4 and U6 respectively.</t>
  </si>
  <si>
    <t>800 juv shad mortalities recovered from U6.</t>
  </si>
  <si>
    <t>400, 800 and 800 juv shad mortalities recovered from U3, U4 and U6 respectively.</t>
  </si>
  <si>
    <t>1,000 and 800 juv shad mortalities recovered from U4 and U6 respectively.</t>
  </si>
  <si>
    <t>Other Morts: juv shad: 200 in U2, 250 in U3, 150 in U4, 100 in U5 and 10 in U6.</t>
  </si>
  <si>
    <t>U13 OOS-unable to open U6&amp;U8 Strainer.490 juvenile shad morts from inspected units.</t>
  </si>
  <si>
    <t>U13 OOS-unable to open U8 Strainer.  50 juvenile shad motalities removed from U6.</t>
  </si>
  <si>
    <t>U13 OOS - 100 juvenile shad mortalities removed from U8.</t>
  </si>
  <si>
    <t>Turbine Unit Strainer Inspections 2017</t>
  </si>
  <si>
    <t>U13 OOS.  Approx 500 juv shad recovered (Each unit contained from 15 to 70 shad).</t>
  </si>
  <si>
    <t>400, 600 and 800 juv shad mortalities recovered from U3, U4 and U6 respectively.</t>
  </si>
  <si>
    <t>100, 200 and 300 juv shad mortalities recovered from U3, U4 and U6 respectively.</t>
  </si>
  <si>
    <t>600 juv shad mortalities recovered from U1.</t>
  </si>
  <si>
    <t>200, 3, 300 and 800 juv shad mortalities recovered from U1,U3,U4 and U6 respectively.</t>
  </si>
  <si>
    <t>400, 23, 75 and 500 juv shad mortalities recovered from U1,U3,U4 and U6 respectively.</t>
  </si>
  <si>
    <t>600, 30, 500and600 juv shad mortalities recovered from U1,U3,U4 and U6 respectively.</t>
  </si>
  <si>
    <t>250, 18, 500and600 juv shad mortalities recovered from U1,U3,U4 and U6 respectively.</t>
  </si>
  <si>
    <t>250 juv shad mortalities recovered from U1.</t>
  </si>
  <si>
    <t>400 and 400 juv shad mortalities recovered from U4 and U6 respectively.</t>
  </si>
  <si>
    <t>150, 16, 40 and 75 juv shad mortalities recovered from U1,U3,U4 and U6 respectively.</t>
  </si>
  <si>
    <t>No fish recovered from U3.</t>
  </si>
  <si>
    <t>Other Morts:S. Prawns:25 in U4,35 in U6;juv shad:20 in U2,70 in U3,10 in U4&amp;30 in U5.</t>
  </si>
  <si>
    <t>U1 out of service.  No other fish recovered.</t>
  </si>
  <si>
    <t>U13 OOS.U8 could not be isolated. 26 juv shad: U10(1); U4(2);U5,U6,U11 (4 ea),U9(8).</t>
  </si>
  <si>
    <t>U2&amp;U5 OOS,not insp.Other morts:S PrawnsU1(7),U4(1); juv shad:U1(3),U4(20),U6(16).</t>
  </si>
  <si>
    <t>U2 &amp; U5 Out of Service and not inspected.</t>
  </si>
  <si>
    <t>Live Lamprey: 5,2,1,2 from U2,3,4&amp;5 respectively.  Other morts:1 Banded Killifish in U3</t>
  </si>
  <si>
    <t xml:space="preserve">U13 OOS. Live lamprey:10,1 and 1 recovered from U1, 2 &amp; 6 respectively.  </t>
  </si>
  <si>
    <t>U1 &amp; U2 out of service and not inspected.  No other fish recovered.</t>
  </si>
  <si>
    <t>U2 Out of Service.  U5&amp;U6 numbers include 2 live lamprey ea. U6: 1 Ch fry mort</t>
  </si>
  <si>
    <t>U8 no access,U13 just returned to service.U10 Incudes 1 live lamprey.U1-1 clp ST mort</t>
  </si>
  <si>
    <t>U2&amp;U4 OOS.  Other Morts: U1: 1 adult lamprey,U5:2 juv St, U6:9 juv salmon,1 juv St</t>
  </si>
  <si>
    <t>U2 and U13 OOS.U1 1 live clipped Chinook, U1 7 dead clipped Chinook, U14 1 dead clipped Chinook.</t>
  </si>
  <si>
    <t>U1 &amp; U5 OOS. U2:Count include 1 live lamprey,U6-1Live ST,Other Morts:4 juv slamonids,6 ST,8 unkwn</t>
  </si>
  <si>
    <t>GDACS went OOS 2/23/17 1200; No other fish recovered.</t>
  </si>
  <si>
    <t>GDACS went OOS 2/23/17 1200; Other mortalities: 1 juv salmonid in U1.</t>
  </si>
  <si>
    <t>5/16-5/17</t>
  </si>
  <si>
    <t>U2&amp;U4 OOS.  Other Morts: U1: 1 clipped Chin, UU5 2 juv sthd, U6 1 juv salmon</t>
  </si>
  <si>
    <t>U1 out of service and not inspected.  No other fish were present during the inspection.</t>
  </si>
  <si>
    <t>U1 &amp; U4 - 1 salmon mort each</t>
  </si>
  <si>
    <t>U4 - 1 salmon mort</t>
  </si>
  <si>
    <t>Turbine Units (Estimated Hours Run Time)</t>
  </si>
  <si>
    <t>Not checked</t>
  </si>
  <si>
    <t>U8 not checked, 20 dead subyearlings</t>
  </si>
  <si>
    <t>6/20-6/21</t>
  </si>
  <si>
    <t>U2&amp;U4 OOS.  Other Morts: U5 1 Prawn</t>
  </si>
  <si>
    <t>U1 out of service and not inspected.  Other Morts:  U2 - 1 salmon mortality.</t>
  </si>
  <si>
    <t>Unavailable due to incomplete data</t>
  </si>
  <si>
    <t>U5 OOS - No other fish recovered.</t>
  </si>
  <si>
    <t>U1 &amp; U5 OOS. In addition, 8 juvenile salmon and 2 juv steelhead morts</t>
  </si>
  <si>
    <t>U1 &amp; U5 OOS, 1 of the 2 lamprey in U6 was alive</t>
  </si>
  <si>
    <t>U14-4 subyearling morts</t>
  </si>
  <si>
    <t>4/18-4/19</t>
  </si>
  <si>
    <t>10/5 &amp; 10/30</t>
  </si>
  <si>
    <t>U1 &amp; U5 OOS; U2 10 shad; U3 3 Shad; U4 7 shad; U6 6 shad</t>
  </si>
  <si>
    <t>U2 OOS; 1,100 shad mortalities units not specified</t>
  </si>
  <si>
    <t>U1 out of service and not inspected.  All lamprey were mortalities and no other organisms were observed.</t>
  </si>
  <si>
    <t>U1 out of service and not inspected.  U3 had 2 dead prawns; U4 had 2 live and 6 dead prawns; U5 had 4 dead prawns; U6 had 5 dead prawns.</t>
  </si>
  <si>
    <t>U1 &amp; U3 out of service and not inspected.  U6 had 2 dead prawns; U4 AND u6 each had 2 dead fish not salmonid nor lamprey.</t>
  </si>
  <si>
    <t>U1 out of service and not inspected.  All lamprey were mortalities.  U3 had 1 salmon mort; U4 had 1 live and 2 dead prawns; U3 had 2 dead fish not salmonid nor lamprey.</t>
  </si>
  <si>
    <t>U1 out of service and not inspected.  Other Morts unidentified 23 fish not salmonid nor lamprey.</t>
  </si>
  <si>
    <t>U1 &amp; U2 out of service and not inspected.  All lamprey were mortalities.  U3 had 1 fish mortality that was not salmonid nor lamprey.</t>
  </si>
  <si>
    <t>U1 out of service and not inspected.  All lamprey were mortalities.  No other organisms observed.</t>
  </si>
  <si>
    <t>U1 &amp; U5 OOS; U2 3 shad; U3 4 Shad; U4 3 shad; U6 4 shad</t>
  </si>
  <si>
    <t>U1 &amp; U5 OOS, U3 10 dead prawns &amp; 10 dead shad; U6 4 dead prawns &amp; 3 dead shad</t>
  </si>
  <si>
    <t>U1 &amp; U5 OOS, U2 75 dead shad; U4 42 dead shad; U6 18 daed shad</t>
  </si>
  <si>
    <t>U2 &amp; U4 OOS; Other morts U5 10 juv shad; U6 1,500 juv shad</t>
  </si>
  <si>
    <t>Other morts U3 - 1000 shad; U6 1000 shad</t>
  </si>
  <si>
    <t>Other morts U6 700 shad</t>
  </si>
  <si>
    <t>Other morts U3 - 1000 shad; U6 1500 shad</t>
  </si>
  <si>
    <t>Other morts U1 - 1500 shad; 3 - 1500 shad; U4 - 2500 shad; u5 - 1000 shad; U6 1000 shad</t>
  </si>
  <si>
    <t>Other morts U6 1500 shad</t>
  </si>
  <si>
    <t>Other morts U4 - 2500 shad; U6 - 1500 shad</t>
  </si>
  <si>
    <t>Other morts U4 - 1000 shad; U6 1500 shad</t>
  </si>
  <si>
    <t>Other morts U4 - 500 shad; U6 1000 shad</t>
  </si>
  <si>
    <t>Other morts U6 1000 shad</t>
  </si>
  <si>
    <t>Other morts U4 - 1000 shad</t>
  </si>
  <si>
    <t>Other morts U4 - 500 shad; U6 500 shad</t>
  </si>
  <si>
    <t>Other morts U4 - 250 shad; U6 250 shad</t>
  </si>
  <si>
    <t>U1 &amp; U5 OOS. U2-3 salmon morts; U3-5 salmon morts; U4-4 salmon morts; U6-3 salmon morts.</t>
  </si>
  <si>
    <t>Turbine Unit Strainer Inspections 2018</t>
  </si>
  <si>
    <t>U1 &amp; U5 OOS; U2 1 salmonid</t>
  </si>
  <si>
    <t>U1 1 live &amp; 2 morts lamprey, other units all lamprey were mortalities; U4 OOS</t>
  </si>
  <si>
    <t>U5 OOS</t>
  </si>
  <si>
    <t>All lamprey were mortalities; No other fish observed</t>
  </si>
  <si>
    <t>U1 OOS, All lamprey were mortalities</t>
  </si>
  <si>
    <t>U2 OOS; All fish were mortalities; U1 35 shad;U5 2 Chin  and 2 shad; U6 2 Chin and 1 walleye</t>
  </si>
  <si>
    <t>U5 OOS; All lamprey were mortalities; No other fish observed</t>
  </si>
  <si>
    <t>2/5 &amp; 2/14</t>
  </si>
  <si>
    <t>U1 &amp; U6 OOS; All lamprey were mortalities; No other fish observed</t>
  </si>
  <si>
    <t>no February sample</t>
  </si>
  <si>
    <t>All lamprey were mortalities; U1-1 dead salmon, U2-2 dead salmon, U3-3 dead salmon &amp; 1 steelhead, U 5-1 dead salmon,No other fish observed</t>
  </si>
  <si>
    <t>U1 &amp; U11 strainer OOS; All lamprey were mortalities and no other fish were observed</t>
  </si>
  <si>
    <t>U1 &amp; U7 strainer OOS; All lamprey were mortalities and no other fish were observed</t>
  </si>
  <si>
    <t>3/26-3/28</t>
  </si>
  <si>
    <t>U2 &amp; U4 OOS; All fish lamprey were mortalities except 1 in U5 was alive; No other fish observed</t>
  </si>
  <si>
    <t>U5 OOS; All lamprey were mortalities; U2 -1 salmonid; U6 -1 salmonid</t>
  </si>
  <si>
    <t>U1 &amp; U4 OOS, All inspected on 2/5 except U3 was inspected on 2/14; All lamprey were mortalities except U3 had 13 lamprey which were alive; 1 unidentified fish mortality in U3</t>
  </si>
  <si>
    <t xml:space="preserve">U5 OOS; All lamprey were mortalities; U1 -1 salmonid; U2-2 salmonid; U3-1 salmonid; all salmonids were mortalities </t>
  </si>
  <si>
    <t>U1 OOS; All lamprey were mortalities; Other fish: U2 15 dead salmon, U3 11 dead salmon; U4 9 dead salmon, 3 dead shad; U5 8 dead salmon &amp; 1 dead bass;  U6 1 dead salmon</t>
  </si>
  <si>
    <t>U1 &amp; U4 OOS; All lamprey were mortalities except U3 had 3 live lamprey ; Other fish: U2 15 dead salmon, 2 live &amp; 1 dead shad; U3 2 dead salmon &amp; 2 unidentified fish; U4 11 dead salmon, 3 dead shad, &amp; 2 unidetified fish; U5 7 dead salmon, &amp; 3 unidentified fish;  U6 4 dead salmon</t>
  </si>
  <si>
    <t xml:space="preserve">U5 OOS; All lamprey were mortalities; U1 -3 salmonid; U2-5 salmonid; U4-1 salmonid; all salmonids were mortalities </t>
  </si>
  <si>
    <t>All lamprey were mortalities; Other fish observed all dead nonsalmonid and non lamprey U1-4; U2-1; U3-5</t>
  </si>
  <si>
    <t>U5 OOS; All lamprey were mortalities; U1 -3 salmonid; U2-1 salmonid; U3-2 salmonid; U4-5 salmonid; all salmonids were mortalities; no other fish observed</t>
  </si>
  <si>
    <t>U5 U9, &amp; U12 strainer OOS; All lamprey were mortalities; U1-4 subyearling Chinook</t>
  </si>
  <si>
    <t>4/18 &amp; 4/24</t>
  </si>
  <si>
    <t>U3 on 4/18 &amp; all others on 4/24; U2 &amp; U4 OOS; All lamprey were morts; Salmonids:  U5-1 sthd mort; U6-1sthd mort</t>
  </si>
  <si>
    <t>U2 &amp; U4 OOS; All lamprey were morts except 1 alive in U6; Salmonids: U5-2 sthd mort &amp; 1 unidentified mort; U6-2Chin &amp; 1 unidentified mort</t>
  </si>
  <si>
    <t>U5 OOS; Salmonids; U4 -1 salmonid</t>
  </si>
  <si>
    <t>U1 OOS; All lamprey were mortalities; Other fish: U2 1 dead salmon, U5 5 dead salmon, U6 1 dead salmon</t>
  </si>
  <si>
    <t>U5 OOS; Salmonids; U3 -1 salmonid</t>
  </si>
  <si>
    <t>U1 OOS; All lamprey were mortalities; U2 not checked due to issue shutting water supply off; No other fish collected</t>
  </si>
  <si>
    <t>U5 &amp; U6 OOS; No fish in the sample</t>
  </si>
  <si>
    <t>U2 &amp; U4 OOS; All lamprey were morts except and 1 was a juvenile and 1 and adult; No salmonids observed; U1 2 catfish morts and 7 prawns; U6 2 prawn morts</t>
  </si>
  <si>
    <t>U3 strainer OOS; U1 3 live and 1 dead lamprey, 7 CH0+ morts; U5 1 CH0+ mort; U14 11 CH0+ morts</t>
  </si>
  <si>
    <t>U5; No fish in the sample</t>
  </si>
  <si>
    <t>U1, U2, and U5 each had 1 unidentified nonsalmonid and non lamprey</t>
  </si>
  <si>
    <t>U5 OOS, No other fish seen in sample</t>
  </si>
  <si>
    <t>U5 OOS, 1-Shad  U1</t>
  </si>
  <si>
    <t>U2 &amp; U5 OOS, 3-Shad U1; 2-Shad U3</t>
  </si>
  <si>
    <t>U2 &amp; U5 OOS, 3-Shad U3; 2-Shad U6</t>
  </si>
  <si>
    <t>U4 &amp; U5 OOS</t>
  </si>
  <si>
    <t xml:space="preserve">U3 &amp; U5 OOS, 12-Shad U1; 79-Shad U2; 75-Shad U6 </t>
  </si>
  <si>
    <t>U3 &amp; U5 OOS, 20-Shad U1; 99-Shad U2; 1-Shad U4</t>
  </si>
  <si>
    <t>U5 OOS, 9-Shad U1; 3-Shad U3; 1-Shad U4; 2-Shad U6; 1-Salmon U4</t>
  </si>
  <si>
    <t>Turbine Unit Strainer Inspections 2019</t>
  </si>
  <si>
    <t>no Feb. inspection</t>
  </si>
  <si>
    <t>U1-100 shad; U2-86 shad; U3-85 shad; U4-87 shad; U5-100 shad; U6-100shad; U7-90 shad; U8-89 shad; U9-125shad; U10-84 shad; U11101 shad; U12-92 shad; U13-71 shad; U14-100 shad (total 1,310 shad)</t>
  </si>
  <si>
    <t>All lamprey were morts; No other fish observed</t>
  </si>
  <si>
    <t>U3 lamprey was alive; No other fish observed; Some units with low run time not inspected</t>
  </si>
  <si>
    <t>U1 2 unidentified fish morts; No other fish observed</t>
  </si>
  <si>
    <t>No other fish observed; Some units with low run time not inspected</t>
  </si>
  <si>
    <t>All lamprey were morts; 1 unidentified fish morts in each of U4 &amp; U6; Some units with low run time not inspected</t>
  </si>
  <si>
    <t>U2 &amp; U4 OOS; No salmonids observed; U1 650 shad; U6 2000 shad; U3 &amp; 5 not inspected</t>
  </si>
  <si>
    <t>U2 &amp; U4 OOS; No salmonids observed; U1 1000 shad; U3 10 shad and bottom of strained basket blown out; U5 2000 shad;  U6 300 shad</t>
  </si>
  <si>
    <t>U2 &amp; U4 OOS; No salmonids observed; U1 200 shad; other units not inspected</t>
  </si>
  <si>
    <t>U2 &amp; U4 OOS; No salmonids observed; U1 150 shad; U5 2500 shad; U6 3000 shad; other units not inspected</t>
  </si>
  <si>
    <t>U2 &amp; U4 OOS; No salmonids observed; U1 40 shad; U3 8 shad; U6 150 shad; other units not inspected</t>
  </si>
  <si>
    <t>U2 &amp; U4 OOS; No salmonids observed; U1 500 shad; U5 1500 shad; U6 3000 shad; other units not inspected</t>
  </si>
  <si>
    <t>U2 &amp; U4 OOS; No salmonids observed; U1 2000 shad; U5 2500 shad; U6 3000 shad; other units not inspected</t>
  </si>
  <si>
    <t>U2 &amp; U4 OOS; No salmonids observed; U5 1000 shad; U6 2500 shad; other units not inspected</t>
  </si>
  <si>
    <t>U2 &amp; U4 OOS; No salmonids observed; U6 2500 shad; other units not inspected</t>
  </si>
  <si>
    <t>U2 &amp; U4 OOS; No salmonids observed; U1 2500; U6 500 shad; other units not inspected</t>
  </si>
  <si>
    <t>U2 &amp; U4 OOS; No salmonids observed; U1 2500 shad; U5 1500 Shad; U6 2500 shad; other units not inspected</t>
  </si>
  <si>
    <t>U2 &amp; U4 OOS; No salmonids observed; U1 300 shad; U5 10 Shad; U6 2500 shad; other units not inspected</t>
  </si>
  <si>
    <t>U2 &amp; U4 OOS; No salmonids observed; U1 3000 shad; U5 0 Shad; U6 2500 shad; other units not inspected</t>
  </si>
  <si>
    <t>U2 &amp; U4 OOS; No salmonids observed; U1 1500 shad; U6 1500 shad; other units not inspected</t>
  </si>
  <si>
    <t>U2 &amp; U4 OOS; No salmonids observed; U1 1000 shad; U5 700 Shad; U6 1500 shad; other units not inspected</t>
  </si>
  <si>
    <t>U2 &amp; U4 OOS; No salmonids observed; U1 2000 shad; U6 2000 shad; other units not inspected</t>
  </si>
  <si>
    <t>U2 &amp; U4 OOS; No salmonids observed; U1 1000 shad; U6 1000 shad; other units not inspected</t>
  </si>
  <si>
    <t>U2 &amp; U4 OOS; No salmonids observed; U1 1000 shad; U5 2500 Shad; other units not inspected</t>
  </si>
  <si>
    <t>U2 &amp; U4 OOS; No salmonids observed; U1 2500 shad; U5 2500 Shad; other units not inspected</t>
  </si>
  <si>
    <t>U2 &amp; U4 OOS; No salmonids observed; U1 2500 shad; U5 3000 Shad; shad; other units not inspected</t>
  </si>
  <si>
    <t>U2 &amp; U4 OOS; No salmonids observed; U1 1000 shad; U5 1000 Shad; other units not inspected</t>
  </si>
  <si>
    <t>U2 &amp; U4 OOS; No salmonids observed; U1 2000 shad; U5 1500 Shad; other units not inspected</t>
  </si>
  <si>
    <t>U2 &amp; U4 OOS; No salmonids observed; U1 500 shad; U5 500 Shad; other units not inspected</t>
  </si>
  <si>
    <t>U2 &amp; U4 OOS; No salmonids observed; U1 2000 shad; U5 2500 Shad; other units not inspected</t>
  </si>
  <si>
    <t>U2 &amp; U4 OOS; No salmonids observed; U1 1800 shad; other units not inspected</t>
  </si>
  <si>
    <t>U2 &amp; U4 OOS; No salmonids observed; U1 500 shad; U5 150 Shad; U6 50 shad; other units not inspected</t>
  </si>
  <si>
    <t>U2 &amp; U4 OOS; No salmonids observed; U1 5 shad; U5 7 Shad; U6 5 shad; other units not inspected</t>
  </si>
  <si>
    <t>U4 OOS; U1-8shad; U2-1 shad; U6-1 shad</t>
  </si>
  <si>
    <t>U2 OOS; no other fish observed</t>
  </si>
  <si>
    <t>U1 &amp; U4 OOS; U2-25 shad; U3-12 shad; U5-15 shad; U6-1shad</t>
  </si>
  <si>
    <t>U5 OOS; U3-2 shad</t>
  </si>
  <si>
    <t>U5 OOS; U2-1 shad; U3-1 shad</t>
  </si>
  <si>
    <t>U5 OOS; No other fish</t>
  </si>
  <si>
    <t>No other fish</t>
  </si>
  <si>
    <t>70-shad units not reported</t>
  </si>
  <si>
    <t>3-shad units not reported</t>
  </si>
  <si>
    <t xml:space="preserve">U1 5-salmonids; U3 1-salmonids; U5 5-salmonids; </t>
  </si>
  <si>
    <t>All lamprey were mortalities; Other Fish-U2-1shad; U3-2 shad; U4-3 shad; U5-4 shad</t>
  </si>
  <si>
    <t>U5 OOS; U6-1 salmonid</t>
  </si>
  <si>
    <t>U5 OOS; U1-1 salmonid</t>
  </si>
  <si>
    <t xml:space="preserve">U2 &amp; U4 OOS; All lamprey were morts except 1 each in U1&amp; U6; Other fish U2:2 clipped &amp; 1 unclipped STHD </t>
  </si>
  <si>
    <t>U5 OOS; U1-7 salmonids; U2-8 salmonids; U3-6 salmonids; U4-3 salmonids; U6-8 salmonids</t>
  </si>
  <si>
    <t>U4 OOS; U3-1 shad; U6-1 shad</t>
  </si>
  <si>
    <t xml:space="preserve">All lamprey were mortalities except the following numbers were alive U1-5; U2-7; U3-2; Other fish: U1-2 salmon &amp; 1 Shad; U2-2 salmon; U3-1 salmon &amp; 1 Shad; U4-1 salmon; U5-1 salmon &amp; 1 shad; U6-3 salmon &amp; 1 shad and all were mortalities except 1 shad in U6 </t>
  </si>
  <si>
    <t>U5 OOS; U1-3 salmonids; U2-4 salmonids; U3-1 salmonids; U4-2 salmonids; U6-4 salmonids</t>
  </si>
  <si>
    <t>All lamprey were mortalities; Other Fish-U1-12 salmonids &amp; 2 unid; U2-3 salmonids &amp; 1 shad; U3-2 salmonids &amp; 1 shad; U4-3 shad; U5-4 salmonids;</t>
  </si>
  <si>
    <t>U5 OOS; U1-7 salmonids</t>
  </si>
  <si>
    <t xml:space="preserve">All lamprey were mortalities.  Other fish U1-5 salmon &amp; 2 Sthd; U2-7 salmon; U4-2 salmon; U5-1 salmon </t>
  </si>
  <si>
    <t>U5 OOS; U2-6 salmonids; U3-2 salmonids</t>
  </si>
  <si>
    <t>All lamprey &amp; fish were mortalities; Other Fish-U1-2 salmonids; U2-3 salmonids; U4-1 salmonid</t>
  </si>
  <si>
    <t xml:space="preserve">U2 &amp; U4 OOS; All lamprey were morts except 1 each in U5&amp; U6; Other fish U1: 1 sthd mort; U5: 1 STHD; 1 Chin mort </t>
  </si>
  <si>
    <t xml:space="preserve">U3 &amp; U4 OOS; All lamprey were morts; Other fish U5: 1 salmonid mort </t>
  </si>
  <si>
    <t>All lamprey were mortalities except U1 in U8; No other fish observed.</t>
  </si>
  <si>
    <t>All lamprey were mortalities except in U1; U1 number was an estimate; Other fish U5-1 sockeye; U6-1 sockeye; U7-1 sockeye.</t>
  </si>
  <si>
    <t>All lamprey were mortalities except in U1 there was 1 live lamprey; Other fish U1-1 uncliped Chinook</t>
  </si>
  <si>
    <t>U5 OOS; Other fish: U1-4 salmonid; U2-1 salmonids; U3-1 salmonids</t>
  </si>
  <si>
    <t xml:space="preserve">All lamprey were mortalities except 1 each in U2 &amp; U3.  Other fish (all mortalities) U2-3 salmon; U4-5 salmon ; U6-1 salmon </t>
  </si>
  <si>
    <t>All lamprey were mortalities except 2 from U5; Other Fish all mortalities -U6-1 shad</t>
  </si>
  <si>
    <t>All lamprey were mortalities except in U4 - 2; U7 - 1; &amp; U12 - 1 lamprey were alive; other fish included U1-16 uncliped Chin; U3 - 1 uncliped Chin &amp; U14 - 1 unclipped Chin</t>
  </si>
  <si>
    <t>U5 OOS; No fish</t>
  </si>
  <si>
    <t>U3 &amp; U4 OOS; All lamprey were morts; No other fish</t>
  </si>
  <si>
    <t>All lamprey were mortalities except 2 from U6; Other Fish U1-1; U3-2; U5-1; and U6-4 and were all shad mortalities</t>
  </si>
  <si>
    <t>All lamprey were mortalitie</t>
  </si>
  <si>
    <t>1,170 Shad morts (U1-25; U2-20; U3-150; U4-75; U6-150; U7-150; U8-100; U9-150; U10-100; U11-100; U12-75; &amp; U13-75)</t>
  </si>
  <si>
    <t>OOS</t>
  </si>
  <si>
    <t>All lamprey were mortalities.  No other fish observed.</t>
  </si>
  <si>
    <t>U2 OOS; Other fish(all shad mortalities) U1-400; U3-200; U4-200; U5-100; U6-300</t>
  </si>
  <si>
    <t>U1 &amp; U5 OOS; U2-2shad; U3-30 shad; U4-1 shad; &amp; U6-1 shad</t>
  </si>
  <si>
    <t>U5 OOS; U1-2 shad;</t>
  </si>
  <si>
    <t>Turbine Unit Strainer Inspections 2020</t>
  </si>
  <si>
    <t>12/9/19 &amp;12/12/19</t>
  </si>
  <si>
    <t>U5-OOS; U2-75 shad; U3-150 shad; U6-100 shad; U7-100 shad; U8-110 shad; U9-50 shad; U10-50 shad; U11-150 shad; U12-120 shad; U14-10 shad</t>
  </si>
  <si>
    <t>U5-OOS; U3-1 shad; U4-4 shad; U6-1 shad; All lamprey were mortalities</t>
  </si>
  <si>
    <t>U5-OOS; U4-1 shad</t>
  </si>
  <si>
    <t>U3-OOS; No fish</t>
  </si>
  <si>
    <t>10/28 &amp; 10/30 &amp; 10/31</t>
  </si>
  <si>
    <t>U3 OOS; U1-3000 shad; U2-375 shad; U4-75 shad; U5-4 shad</t>
  </si>
  <si>
    <t xml:space="preserve">U3 &amp; U5 OOS; U1-5100 shad; U2-268 shad; U4-680 shad; U6-1500 shad; </t>
  </si>
  <si>
    <t xml:space="preserve">U5-OOS; </t>
  </si>
  <si>
    <t xml:space="preserve">U1 &amp; U2 OOS; U3-25 shad; U4-25 shad; U5-25 shad; U6-25 shad; all shad were an estimate due to decomposition.  </t>
  </si>
  <si>
    <t>U1 &amp; U2 OOS;  All lamprey were morts except 276 in U3 &amp; 4 in U5; No other fish seen; Run times provided in supsequent month.</t>
  </si>
  <si>
    <t>U2-OOS; all lamprey were dead</t>
  </si>
  <si>
    <t>U2-OOS; all lamprey were dead; other fish U2-8 shad</t>
  </si>
  <si>
    <t>U5-OOS; U7-valve linkage broken; all lamprey mortalities except U1-1; U2-4; U10-1; U12-1; No other fish</t>
  </si>
  <si>
    <t>U2 &amp; U3 OOS; All lamprey were mortalities except U1-10; U4-100; U5-100; U6-200; Other fish included U1-1 shad; U6-3 shad</t>
  </si>
  <si>
    <t>U5-OOS; Other fish included 1 northern pike minnow in U1; U-2 handle  bent, inoperable</t>
  </si>
  <si>
    <t>U5-OOS; All lamprey were morts except U-3 - 12 &amp; U-6 - 8 were alive; no other fish observed</t>
  </si>
  <si>
    <t>U5-OOS; All lamprey were morts except U-3 - 2 &amp; U-6 - 1 were alive; no other fish observed</t>
  </si>
  <si>
    <t>U5-OOS; All lamprey were morts; no other fish observed</t>
  </si>
  <si>
    <t>U2 OOS; All lamprey morts except 5 in U3; No ther fish observed</t>
  </si>
  <si>
    <t>U2 OOS; All lamprey were morts; Other fish all salmonid morts included U1-5; U3-1; U4-2; U5-1; &amp; U6-2</t>
  </si>
  <si>
    <t>U3 OOS; All lamprey were mortalities except U1-3; U2-5; U4-6; U5-6; U6-4; No Other fish</t>
  </si>
  <si>
    <t>U5-OOS; No other fish observed</t>
  </si>
  <si>
    <t>U5-OOS; 2 Salmonids in U-1; No other fish observed</t>
  </si>
  <si>
    <t>U5-OOS; U7-valve linkage broken; all lamprey mortalities; No other fish</t>
  </si>
  <si>
    <t>U3 OOS; All lamprey were mortalities; No Other fish</t>
  </si>
  <si>
    <t>U5-OOS; U7-valve linkage broken; all lamprey mortalities; U1-3 clipped &amp; 1 unclipped Chinook morts; No other fish</t>
  </si>
  <si>
    <t>U5-OOS; 1 Salmonid in U-2; No other fish observed</t>
  </si>
  <si>
    <t>U3 OOS; All lamprey were mortalities; U5-1 clipped STHD mort; No Other fish</t>
  </si>
  <si>
    <t>All lamprey were mortalities; U2-1 salmonid mort; U3-1 salmonid mort; No other fish observed</t>
  </si>
  <si>
    <t>U5-OOS; 1 Salmonid in U-3; No other fish observed</t>
  </si>
  <si>
    <t>U5-OOS; 1 Salmonid in U-2 7 2 in U-3; No other fish observed</t>
  </si>
  <si>
    <t>U5-OOS;  all lamprey mortalities except U1-20; U2-12; Other fish included U1-1 live &amp; 15 mortlaity Chinook; U2-2 Chinook morts, &amp; U14-1 Chinook mort</t>
  </si>
  <si>
    <t>U2 OOS; All lamprey were morts; Other fish all salmonid morts included U1-1; U3-1; U4-1;  No other fish</t>
  </si>
  <si>
    <t>U2 OOS; All lamprey were morts except 1 live lamprey each in U1 &amp; U6; Other fish all salmonid morts included U1-5; U5-3; U6-3;  No other fish</t>
  </si>
  <si>
    <t>U3 OOS; All lamprey were mortalities except 1 in U1; No Other fish</t>
  </si>
  <si>
    <t>U5-OOS; U1-2 Salmonid; U4-1 Salmonid; No other fish observed</t>
  </si>
  <si>
    <t>U5-OOS; U1-2 Salmonid; No other fish observed</t>
  </si>
  <si>
    <t>U2 OOS; All lamprey were morts; Other fish all salmonid morts included U1-3; U4-2; U5-2; No other fish</t>
  </si>
  <si>
    <t>U5 &amp; U6-OOS; U1-1 Salmonid; No other fish observed</t>
  </si>
  <si>
    <t>all lamprey were alive except U1-2 &amp;U14-1; No other fish observed.</t>
  </si>
  <si>
    <t>U2 OOS; No lamprey or fish</t>
  </si>
  <si>
    <t>All lamprey or other fish observed</t>
  </si>
  <si>
    <t>all lamprey were mortalities; U5 OOS; Other fish 9,955 shad total with all units having some shad (17 to 150 per unit)</t>
  </si>
  <si>
    <t>Turbine Unit Strainer Inspections 2021</t>
  </si>
  <si>
    <t>29 lamprey dead, 3 live. 2 dead shad. No other fish observed</t>
  </si>
  <si>
    <t>393 juvenile shad total, all units. Unit 5 OOS</t>
  </si>
  <si>
    <t>Total</t>
  </si>
  <si>
    <t>U3 OOS; 53 juvenile shad total found</t>
  </si>
  <si>
    <t>McNary</t>
  </si>
  <si>
    <t>U5, 7 OOS. All lamprey were mortalities.  4 dead juvenile Chinook</t>
  </si>
  <si>
    <t>No other fish seen.</t>
  </si>
  <si>
    <t>3 juvenile shad.  All lamprey were dead</t>
  </si>
  <si>
    <t>1 juvenile shad</t>
  </si>
  <si>
    <t>10 juvenile shad, all lamprey were dead</t>
  </si>
  <si>
    <t>2 juvenile salmon, all lamprey were dead</t>
  </si>
  <si>
    <t>1 juvenile salmon, all lamprey were dead</t>
  </si>
  <si>
    <t>1 lamprey alive and released.  Unit 5 OOS.</t>
  </si>
  <si>
    <t>3 juvenile lamprey from unit 4 were alive and 5 from unit 6 were alive, all released</t>
  </si>
  <si>
    <t>All lamprey were dead</t>
  </si>
  <si>
    <t>2 juvenile salmon morts, 1 incidental mort, all lamprey were mortalities</t>
  </si>
  <si>
    <t>1 juvenile salmon, I juvenile steelhead</t>
  </si>
  <si>
    <t>1 clipped chinook dead</t>
  </si>
  <si>
    <t>Mortality: 4 Juvenile Chinook (unit 1), 1 juvenile Chinook (unit 4),  5 juvenile Chinook (unit 6), 4 juvenile Chinook (unit 8)</t>
  </si>
  <si>
    <t>2 juvenile salmonid morts (unit 3), 1 live prawn (unit 1)</t>
  </si>
  <si>
    <t>March 18: T2 ground, U5 &amp; U6 OOS</t>
  </si>
  <si>
    <t>2 prawns (Unit 2)</t>
  </si>
  <si>
    <t>5 prawns in Unit 1, 1 prawn in Unit 2, 1 prawn in Unit 3, 5 prawns in Unit 4</t>
  </si>
  <si>
    <t>2 juvenile steelhead morts, all lamprey were mortalities</t>
  </si>
  <si>
    <t>All but 1 lamprey were mortalities, 7 siberian prawn morts were found</t>
  </si>
  <si>
    <t>2 juvenile salmonids were observed</t>
  </si>
  <si>
    <t>68 of the 81 lamprey were mortalities and 10 dead smolt were found in Unit 1</t>
  </si>
  <si>
    <t>1 juvenile salmon mort (unit 1)</t>
  </si>
  <si>
    <t>2 juvenile salmonids were observed in Unit 1</t>
  </si>
  <si>
    <t>All but 6 lamprey were mortalities, 5 siberian prawn morts were found</t>
  </si>
  <si>
    <t>33 of the 37 lamprey were mortalities and 6 dead smolt were found in Unit 1 and 2 dead smolt in Unit 14.</t>
  </si>
  <si>
    <t>The single lamprey was a mortality.</t>
  </si>
  <si>
    <t>1 lamprey was a mortality.  An additional 46 siberian prawns were found.</t>
  </si>
  <si>
    <t>Salmonids total =</t>
  </si>
  <si>
    <t>total salmonids=</t>
  </si>
  <si>
    <t>lamprey=</t>
  </si>
  <si>
    <t>salmonids=</t>
  </si>
  <si>
    <t>No lamprey were found.  No salmonids were observed.  Approximately 1200 dead juvenile shad were removed.</t>
  </si>
  <si>
    <t>No lamprey were found.  No salmonids were observed.  Approximately 2850 dead juvenile shad were removed.</t>
  </si>
  <si>
    <t>No lamprey were found.  No salmonids were observed.  Approximately 780 dead juvenile shad were removed.</t>
  </si>
  <si>
    <t>No lamprey were found.  No salmonids were observed.  1 unidentified dead fish was removed.</t>
  </si>
  <si>
    <t>Of the lamprey, 1 live lamprey was found in Unit 2.  No salmonids were observed.  Approximately 2100 dead juvenile shad were removed.</t>
  </si>
  <si>
    <t>Of the lamprey, no live lamprey were found.  No salmonids were observed.  Approximlately 2,085 juvenile shad were removed.</t>
  </si>
  <si>
    <t>1 dead lamprey.  No salmonids were observed.  Approximately 600 dead juvenile shad were removed.</t>
  </si>
  <si>
    <t>N/A</t>
  </si>
  <si>
    <t>Of the lamprey, no live lamprey were found.  1 unidentified dead fish was removed.</t>
  </si>
  <si>
    <t>No lamprey were found.  No salmonids were observed.  Approximately 699 dead juvenile shad were removed.</t>
  </si>
  <si>
    <t>No lamprey were found.  No salmonids were observed.  Approximately 262 dead juvenile shad were removed.</t>
  </si>
  <si>
    <t>No lamprey were found.  No salmonids were observed.  Approximately 38 dead juvenile shad were removed.  1 juvenile whitefish found in Unit 6.</t>
  </si>
  <si>
    <t xml:space="preserve">No lamprey were found.  No salmonids were observed.  Approximately 20 dead juvenile shad were removed.  </t>
  </si>
  <si>
    <t>*Turbine Units (Number Lamprey Found)</t>
  </si>
  <si>
    <t>**Turbine Units (Estimated Hours Run Time)</t>
  </si>
  <si>
    <t>**Intial unit run time not applicable.  Unit run times will be provided for the time between strainer inspections per the FPP requirement (App D, 5.2.4.)</t>
  </si>
  <si>
    <t>*The symbol "---" depicts that the unit is out of service for maintenance or repair.</t>
  </si>
  <si>
    <t>Of the lamprey, no live lamprey were found.  Approximately 61 dead juvenile shad were removed.</t>
  </si>
  <si>
    <t>NWW Turbine Unit Strainer Inspections 2022</t>
  </si>
  <si>
    <t>Notes:</t>
  </si>
  <si>
    <t>Of the 12 lamprey, 1 live lamprey was found in Unit 5.  No salmonids observed.  Approximately 35 dead juvenile shad were removed.</t>
  </si>
  <si>
    <t>Of the lamprey, 1 live lamprey was found in Unit 2.  No salmonids were observed.  Approximately 210 dead juvenile shad were removed.</t>
  </si>
  <si>
    <t>No live lamprey were found.  No salmonids or other species were observed/removed.</t>
  </si>
  <si>
    <t>No live lamprey were found.  1 dead salonid was removed from Unit 4.</t>
  </si>
  <si>
    <t>No lamprey were found.  No salmonids were observed.  Approximately 18 dead juvenile shad and 1 juvenile whitefish were removed.</t>
  </si>
  <si>
    <t>No salmonids were observed.  Approximately 16 shad and 12 Siberian prawns were removed.</t>
  </si>
  <si>
    <t>No lamprey or salmonids.  1 juvenile shad removed.</t>
  </si>
  <si>
    <t>No lamprey or salmonids.  1 juvenile shad and 1 Siberian prawn removed.</t>
  </si>
  <si>
    <t>No salmonids were observed.  1 Siberian prawn was removed.</t>
  </si>
  <si>
    <t>Of the lamprey, 1 live lamprey was found in Unit 4.  No other salmonids or other species were removed.</t>
  </si>
  <si>
    <t>Of the 49 lamprey, 1 live lamprey was found in Unit 1.  No salmonids observed.  1 dead juvenile shad, 1 dead walleye and 2 unknown fish were removed.</t>
  </si>
  <si>
    <t>All lamprey were mortalities.  2 unidentified dead fish were also removed.</t>
  </si>
  <si>
    <t>No live lamprey were found.  3 dead juvenile steelhead were removed from Unit 1.  No other species were observed.</t>
  </si>
  <si>
    <t>No live lamprey were found.  2 unidentified decomposing fish and 121 siberian prawns were removed.  Additionally, 12 lamprey morts were removed from Unit 4 on March 21 during Unit annual maintenance.</t>
  </si>
  <si>
    <t>No salmonids or other species found.</t>
  </si>
  <si>
    <t>2 salmonids were removed from Unit 1.  8 Siberian prawns and a yellow perch removed from Unit 6.</t>
  </si>
  <si>
    <t>No salmonids were found.  7 Siberian prawns and 1 shad were removed.</t>
  </si>
  <si>
    <t>1 salmonid was removed from Unit 1.  1 Siberian prawn and a crappie were also found.</t>
  </si>
  <si>
    <t>No salmonids were found.  55 Siberian prawns were removed.</t>
  </si>
  <si>
    <t>All lamprey were mortalities.  2 salmonid morts were removed, 1 each from Units 3 and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</si>
</sst>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\-yy;@"/>
    <numFmt numFmtId="165" formatCode="[$-409]d\-mmm;@"/>
    <numFmt numFmtId="166" formatCode="0.0"/>
    <numFmt numFmtId="167" formatCode="#,##0.0"/>
    <numFmt numFmtId="168" formatCode="m/d/yy;@"/>
    <numFmt numFmtId="169" formatCode="mm/dd/yy;@"/>
  </numFmts>
  <fonts count="8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4" fillId="0" borderId="0"/>
  </cellStyleXfs>
  <cellXfs count="37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16" fontId="0" fillId="0" borderId="0" xfId="0" applyNumberFormat="1"/>
    <xf numFmtId="0" fontId="0" fillId="0" borderId="2" xfId="0" applyBorder="1"/>
    <xf numFmtId="166" fontId="0" fillId="0" borderId="0" xfId="0" applyNumberFormat="1"/>
    <xf numFmtId="0" fontId="0" fillId="0" borderId="0" xfId="0" quotePrefix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0" xfId="0" applyAlignment="1"/>
    <xf numFmtId="0" fontId="0" fillId="0" borderId="3" xfId="0" quotePrefix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0" xfId="0" applyBorder="1"/>
    <xf numFmtId="0" fontId="0" fillId="0" borderId="4" xfId="0" quotePrefix="1" applyBorder="1" applyAlignment="1">
      <alignment horizontal="right"/>
    </xf>
    <xf numFmtId="0" fontId="0" fillId="0" borderId="4" xfId="0" applyBorder="1"/>
    <xf numFmtId="166" fontId="0" fillId="0" borderId="0" xfId="0" quotePrefix="1" applyNumberFormat="1" applyFill="1" applyBorder="1" applyAlignment="1">
      <alignment horizontal="right"/>
    </xf>
    <xf numFmtId="166" fontId="0" fillId="0" borderId="0" xfId="0" quotePrefix="1" applyNumberFormat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2" xfId="0" quotePrefix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quotePrefix="1" applyAlignment="1"/>
    <xf numFmtId="0" fontId="0" fillId="0" borderId="0" xfId="0" applyFill="1" applyBorder="1"/>
    <xf numFmtId="166" fontId="0" fillId="0" borderId="2" xfId="0" applyNumberFormat="1" applyFill="1" applyBorder="1" applyAlignment="1">
      <alignment horizontal="right"/>
    </xf>
    <xf numFmtId="167" fontId="0" fillId="0" borderId="0" xfId="0" quotePrefix="1" applyNumberFormat="1" applyFill="1" applyBorder="1" applyAlignment="1">
      <alignment horizontal="right"/>
    </xf>
    <xf numFmtId="164" fontId="0" fillId="0" borderId="2" xfId="0" quotePrefix="1" applyNumberFormat="1" applyBorder="1" applyAlignment="1">
      <alignment horizontal="right"/>
    </xf>
    <xf numFmtId="166" fontId="0" fillId="0" borderId="0" xfId="0" applyNumberFormat="1" applyFill="1" applyBorder="1"/>
    <xf numFmtId="166" fontId="0" fillId="0" borderId="0" xfId="0" quotePrefix="1" applyNumberFormat="1" applyBorder="1" applyAlignment="1">
      <alignment horizontal="right"/>
    </xf>
    <xf numFmtId="166" fontId="0" fillId="0" borderId="0" xfId="0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right"/>
    </xf>
    <xf numFmtId="15" fontId="0" fillId="0" borderId="2" xfId="0" applyNumberFormat="1" applyBorder="1"/>
    <xf numFmtId="166" fontId="0" fillId="0" borderId="0" xfId="0" quotePrefix="1" applyNumberFormat="1" applyBorder="1" applyAlignment="1"/>
    <xf numFmtId="166" fontId="0" fillId="0" borderId="0" xfId="0" applyNumberFormat="1" applyBorder="1" applyAlignment="1"/>
    <xf numFmtId="166" fontId="0" fillId="0" borderId="0" xfId="0" applyNumberFormat="1" applyFill="1" applyBorder="1" applyAlignment="1"/>
    <xf numFmtId="166" fontId="0" fillId="0" borderId="0" xfId="0" quotePrefix="1" applyNumberFormat="1" applyFill="1" applyBorder="1" applyAlignment="1"/>
    <xf numFmtId="166" fontId="0" fillId="0" borderId="0" xfId="0" applyNumberFormat="1" applyAlignment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0" fillId="0" borderId="4" xfId="0" quotePrefix="1" applyNumberFormat="1" applyBorder="1" applyAlignment="1">
      <alignment horizontal="right"/>
    </xf>
    <xf numFmtId="3" fontId="0" fillId="0" borderId="0" xfId="0" applyNumberFormat="1"/>
    <xf numFmtId="166" fontId="0" fillId="0" borderId="0" xfId="0" applyNumberFormat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6" fontId="0" fillId="0" borderId="0" xfId="0" quotePrefix="1" applyNumberForma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6" fontId="5" fillId="0" borderId="5" xfId="0" applyNumberFormat="1" applyFont="1" applyFill="1" applyBorder="1" applyAlignment="1">
      <alignment horizontal="left"/>
    </xf>
    <xf numFmtId="0" fontId="0" fillId="0" borderId="5" xfId="0" applyBorder="1"/>
    <xf numFmtId="166" fontId="0" fillId="0" borderId="0" xfId="0" applyNumberFormat="1" applyBorder="1" applyAlignment="1">
      <alignment horizontal="left"/>
    </xf>
    <xf numFmtId="3" fontId="0" fillId="0" borderId="4" xfId="0" applyNumberFormat="1" applyBorder="1"/>
    <xf numFmtId="1" fontId="0" fillId="0" borderId="1" xfId="0" applyNumberFormat="1" applyBorder="1" applyAlignment="1">
      <alignment horizontal="right"/>
    </xf>
    <xf numFmtId="0" fontId="5" fillId="0" borderId="0" xfId="0" quotePrefix="1" applyFont="1" applyAlignment="1">
      <alignment horizontal="right"/>
    </xf>
    <xf numFmtId="166" fontId="5" fillId="0" borderId="0" xfId="0" quotePrefix="1" applyNumberFormat="1" applyFont="1" applyAlignment="1">
      <alignment horizontal="right"/>
    </xf>
    <xf numFmtId="3" fontId="0" fillId="0" borderId="4" xfId="0" quotePrefix="1" applyNumberFormat="1" applyFill="1" applyBorder="1" applyAlignment="1">
      <alignment horizontal="right"/>
    </xf>
    <xf numFmtId="0" fontId="4" fillId="0" borderId="0" xfId="0" applyFont="1" applyAlignment="1">
      <alignment horizontal="left"/>
    </xf>
    <xf numFmtId="166" fontId="0" fillId="0" borderId="3" xfId="0" quotePrefix="1" applyNumberFormat="1" applyBorder="1" applyAlignment="1">
      <alignment horizontal="right"/>
    </xf>
    <xf numFmtId="0" fontId="0" fillId="0" borderId="5" xfId="0" quotePrefix="1" applyBorder="1" applyAlignment="1">
      <alignment horizontal="right"/>
    </xf>
    <xf numFmtId="0" fontId="4" fillId="0" borderId="5" xfId="0" quotePrefix="1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6" xfId="0" applyBorder="1"/>
    <xf numFmtId="3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7" xfId="0" applyBorder="1"/>
    <xf numFmtId="0" fontId="3" fillId="0" borderId="7" xfId="0" applyFont="1" applyBorder="1"/>
    <xf numFmtId="0" fontId="0" fillId="0" borderId="7" xfId="0" applyFill="1" applyBorder="1"/>
    <xf numFmtId="0" fontId="4" fillId="0" borderId="7" xfId="0" applyFont="1" applyBorder="1"/>
    <xf numFmtId="166" fontId="4" fillId="0" borderId="0" xfId="0" applyNumberFormat="1" applyFont="1" applyBorder="1" applyAlignment="1">
      <alignment horizontal="right"/>
    </xf>
    <xf numFmtId="166" fontId="4" fillId="0" borderId="0" xfId="0" quotePrefix="1" applyNumberFormat="1" applyFont="1" applyBorder="1" applyAlignment="1">
      <alignment horizontal="right"/>
    </xf>
    <xf numFmtId="0" fontId="4" fillId="0" borderId="0" xfId="0" applyFont="1"/>
    <xf numFmtId="0" fontId="0" fillId="0" borderId="0" xfId="0" applyFont="1" applyFill="1" applyBorder="1"/>
    <xf numFmtId="0" fontId="4" fillId="0" borderId="0" xfId="0" applyFont="1" applyFill="1" applyBorder="1"/>
    <xf numFmtId="164" fontId="4" fillId="0" borderId="2" xfId="0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166" fontId="4" fillId="0" borderId="2" xfId="0" quotePrefix="1" applyNumberFormat="1" applyFont="1" applyBorder="1" applyAlignment="1">
      <alignment horizontal="right"/>
    </xf>
    <xf numFmtId="0" fontId="4" fillId="0" borderId="0" xfId="0" applyFont="1" applyBorder="1"/>
    <xf numFmtId="0" fontId="4" fillId="0" borderId="2" xfId="0" applyFont="1" applyBorder="1"/>
    <xf numFmtId="3" fontId="0" fillId="0" borderId="8" xfId="0" applyNumberFormat="1" applyFill="1" applyBorder="1" applyAlignment="1">
      <alignment horizontal="right"/>
    </xf>
    <xf numFmtId="2" fontId="0" fillId="0" borderId="0" xfId="0" quotePrefix="1" applyNumberFormat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3" fontId="0" fillId="0" borderId="5" xfId="0" applyNumberFormat="1" applyFill="1" applyBorder="1" applyAlignment="1">
      <alignment horizontal="right"/>
    </xf>
    <xf numFmtId="166" fontId="0" fillId="0" borderId="0" xfId="0" applyNumberFormat="1" applyBorder="1" applyAlignment="1" applyProtection="1">
      <alignment horizontal="right"/>
      <protection locked="0"/>
    </xf>
    <xf numFmtId="166" fontId="0" fillId="0" borderId="5" xfId="0" applyNumberFormat="1" applyBorder="1" applyAlignment="1" applyProtection="1">
      <alignment horizontal="right"/>
      <protection locked="0"/>
    </xf>
    <xf numFmtId="0" fontId="0" fillId="0" borderId="0" xfId="0" quotePrefix="1" applyBorder="1" applyAlignment="1">
      <alignment horizontal="left"/>
    </xf>
    <xf numFmtId="166" fontId="0" fillId="2" borderId="0" xfId="0" applyNumberFormat="1" applyFill="1" applyBorder="1" applyAlignment="1">
      <alignment horizontal="right"/>
    </xf>
    <xf numFmtId="166" fontId="0" fillId="2" borderId="0" xfId="0" quotePrefix="1" applyNumberForma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left"/>
    </xf>
    <xf numFmtId="1" fontId="0" fillId="0" borderId="0" xfId="0" applyNumberFormat="1" applyBorder="1" applyAlignment="1" applyProtection="1">
      <alignment horizontal="right"/>
      <protection locked="0"/>
    </xf>
    <xf numFmtId="164" fontId="0" fillId="0" borderId="2" xfId="0" applyNumberFormat="1" applyFill="1" applyBorder="1" applyAlignment="1">
      <alignment horizontal="right"/>
    </xf>
    <xf numFmtId="166" fontId="0" fillId="0" borderId="2" xfId="0" quotePrefix="1" applyNumberFormat="1" applyFill="1" applyBorder="1" applyAlignment="1">
      <alignment horizontal="right"/>
    </xf>
    <xf numFmtId="164" fontId="0" fillId="0" borderId="0" xfId="0" applyNumberFormat="1"/>
    <xf numFmtId="0" fontId="0" fillId="0" borderId="9" xfId="0" applyBorder="1"/>
    <xf numFmtId="0" fontId="0" fillId="0" borderId="9" xfId="0" quotePrefix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0" fillId="0" borderId="9" xfId="0" quotePrefix="1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9" xfId="0" applyFill="1" applyBorder="1"/>
    <xf numFmtId="166" fontId="0" fillId="0" borderId="9" xfId="0" applyNumberFormat="1" applyFill="1" applyBorder="1" applyAlignment="1">
      <alignment horizontal="right"/>
    </xf>
    <xf numFmtId="166" fontId="0" fillId="0" borderId="9" xfId="0" quotePrefix="1" applyNumberFormat="1" applyFill="1" applyBorder="1" applyAlignment="1">
      <alignment horizontal="right"/>
    </xf>
    <xf numFmtId="166" fontId="0" fillId="0" borderId="9" xfId="0" applyNumberFormat="1" applyBorder="1"/>
    <xf numFmtId="0" fontId="0" fillId="0" borderId="9" xfId="0" quotePrefix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 applyAlignment="1">
      <alignment horizontal="left"/>
    </xf>
    <xf numFmtId="0" fontId="0" fillId="0" borderId="9" xfId="0" applyFill="1" applyBorder="1" applyAlignment="1">
      <alignment horizontal="right"/>
    </xf>
    <xf numFmtId="166" fontId="0" fillId="0" borderId="9" xfId="0" applyNumberFormat="1" applyFill="1" applyBorder="1" applyAlignment="1">
      <alignment horizontal="left"/>
    </xf>
    <xf numFmtId="16" fontId="0" fillId="0" borderId="9" xfId="0" applyNumberFormat="1" applyFill="1" applyBorder="1"/>
    <xf numFmtId="166" fontId="4" fillId="0" borderId="9" xfId="0" applyNumberFormat="1" applyFont="1" applyFill="1" applyBorder="1" applyAlignment="1">
      <alignment horizontal="left"/>
    </xf>
    <xf numFmtId="1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Border="1"/>
    <xf numFmtId="3" fontId="0" fillId="0" borderId="10" xfId="0" applyNumberFormat="1" applyFill="1" applyBorder="1" applyAlignment="1">
      <alignment horizontal="right"/>
    </xf>
    <xf numFmtId="0" fontId="0" fillId="0" borderId="11" xfId="0" quotePrefix="1" applyBorder="1" applyAlignment="1">
      <alignment horizontal="right"/>
    </xf>
    <xf numFmtId="168" fontId="0" fillId="0" borderId="0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8" fontId="0" fillId="0" borderId="9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168" fontId="0" fillId="0" borderId="9" xfId="0" applyNumberFormat="1" applyBorder="1"/>
    <xf numFmtId="168" fontId="0" fillId="0" borderId="0" xfId="0" applyNumberFormat="1"/>
    <xf numFmtId="0" fontId="0" fillId="0" borderId="9" xfId="0" applyFont="1" applyFill="1" applyBorder="1" applyAlignment="1">
      <alignment horizontal="left"/>
    </xf>
    <xf numFmtId="0" fontId="4" fillId="0" borderId="9" xfId="0" quotePrefix="1" applyFont="1" applyBorder="1" applyAlignment="1">
      <alignment horizontal="left"/>
    </xf>
    <xf numFmtId="0" fontId="0" fillId="0" borderId="8" xfId="0" quotePrefix="1" applyBorder="1" applyAlignment="1">
      <alignment horizontal="right"/>
    </xf>
    <xf numFmtId="0" fontId="0" fillId="0" borderId="12" xfId="0" quotePrefix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0" fontId="0" fillId="0" borderId="8" xfId="0" applyFill="1" applyBorder="1"/>
    <xf numFmtId="166" fontId="0" fillId="0" borderId="1" xfId="0" applyNumberFormat="1" applyBorder="1" applyAlignment="1">
      <alignment horizontal="right"/>
    </xf>
    <xf numFmtId="0" fontId="4" fillId="0" borderId="9" xfId="0" quotePrefix="1" applyFont="1" applyFill="1" applyBorder="1" applyAlignment="1">
      <alignment horizontal="left"/>
    </xf>
    <xf numFmtId="1" fontId="0" fillId="0" borderId="9" xfId="0" applyNumberFormat="1" applyBorder="1" applyAlignment="1">
      <alignment horizontal="right"/>
    </xf>
    <xf numFmtId="3" fontId="0" fillId="0" borderId="9" xfId="0" applyNumberFormat="1" applyBorder="1"/>
    <xf numFmtId="3" fontId="0" fillId="0" borderId="9" xfId="0" quotePrefix="1" applyNumberFormat="1" applyFill="1" applyBorder="1" applyAlignment="1">
      <alignment horizontal="right"/>
    </xf>
    <xf numFmtId="3" fontId="0" fillId="0" borderId="11" xfId="0" quotePrefix="1" applyNumberFormat="1" applyFill="1" applyBorder="1" applyAlignment="1">
      <alignment horizontal="right"/>
    </xf>
    <xf numFmtId="1" fontId="0" fillId="0" borderId="9" xfId="0" quotePrefix="1" applyNumberFormat="1" applyFill="1" applyBorder="1" applyAlignment="1">
      <alignment horizontal="right"/>
    </xf>
    <xf numFmtId="1" fontId="0" fillId="0" borderId="9" xfId="0" applyNumberFormat="1" applyBorder="1"/>
    <xf numFmtId="0" fontId="4" fillId="0" borderId="9" xfId="0" applyFont="1" applyBorder="1" applyAlignment="1">
      <alignment wrapText="1"/>
    </xf>
    <xf numFmtId="3" fontId="0" fillId="0" borderId="9" xfId="0" applyNumberFormat="1" applyBorder="1" applyAlignment="1">
      <alignment horizontal="right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/>
    <xf numFmtId="1" fontId="0" fillId="0" borderId="8" xfId="0" applyNumberFormat="1" applyBorder="1" applyAlignment="1" applyProtection="1">
      <alignment horizontal="right"/>
      <protection locked="0"/>
    </xf>
    <xf numFmtId="0" fontId="0" fillId="0" borderId="10" xfId="0" applyBorder="1"/>
    <xf numFmtId="0" fontId="4" fillId="0" borderId="9" xfId="0" applyFont="1" applyBorder="1" applyAlignment="1">
      <alignment horizontal="right"/>
    </xf>
    <xf numFmtId="1" fontId="0" fillId="0" borderId="15" xfId="0" applyNumberFormat="1" applyBorder="1" applyAlignment="1" applyProtection="1">
      <alignment horizontal="right"/>
      <protection locked="0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Fill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9" xfId="0" applyNumberFormat="1" applyFill="1" applyBorder="1"/>
    <xf numFmtId="166" fontId="0" fillId="0" borderId="10" xfId="0" quotePrefix="1" applyNumberFormat="1" applyFill="1" applyBorder="1" applyAlignment="1">
      <alignment horizontal="right"/>
    </xf>
    <xf numFmtId="164" fontId="0" fillId="0" borderId="0" xfId="0" applyNumberFormat="1" applyBorder="1" applyAlignment="1"/>
    <xf numFmtId="164" fontId="0" fillId="0" borderId="9" xfId="0" applyNumberFormat="1" applyBorder="1" applyAlignment="1"/>
    <xf numFmtId="14" fontId="0" fillId="0" borderId="9" xfId="0" applyNumberFormat="1" applyBorder="1" applyAlignment="1"/>
    <xf numFmtId="0" fontId="0" fillId="0" borderId="9" xfId="0" applyBorder="1" applyAlignment="1"/>
    <xf numFmtId="14" fontId="0" fillId="0" borderId="9" xfId="0" applyNumberFormat="1" applyFill="1" applyBorder="1" applyAlignment="1"/>
    <xf numFmtId="14" fontId="4" fillId="0" borderId="9" xfId="0" applyNumberFormat="1" applyFont="1" applyFill="1" applyBorder="1" applyAlignment="1"/>
    <xf numFmtId="169" fontId="0" fillId="0" borderId="9" xfId="0" applyNumberFormat="1" applyBorder="1" applyAlignment="1"/>
    <xf numFmtId="3" fontId="0" fillId="0" borderId="11" xfId="0" applyNumberFormat="1" applyBorder="1"/>
    <xf numFmtId="3" fontId="0" fillId="0" borderId="9" xfId="0" applyNumberFormat="1" applyFill="1" applyBorder="1" applyAlignment="1" applyProtection="1">
      <alignment horizontal="right"/>
      <protection locked="0"/>
    </xf>
    <xf numFmtId="1" fontId="4" fillId="0" borderId="9" xfId="0" applyNumberFormat="1" applyFont="1" applyBorder="1" applyAlignment="1" applyProtection="1">
      <alignment horizontal="right"/>
      <protection locked="0"/>
    </xf>
    <xf numFmtId="1" fontId="4" fillId="0" borderId="12" xfId="0" applyNumberFormat="1" applyFont="1" applyBorder="1" applyAlignment="1" applyProtection="1">
      <alignment horizontal="right"/>
      <protection locked="0"/>
    </xf>
    <xf numFmtId="1" fontId="0" fillId="0" borderId="9" xfId="0" quotePrefix="1" applyNumberFormat="1" applyBorder="1" applyAlignment="1">
      <alignment horizontal="right"/>
    </xf>
    <xf numFmtId="3" fontId="0" fillId="0" borderId="12" xfId="0" quotePrefix="1" applyNumberFormat="1" applyFill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9" xfId="0" applyNumberFormat="1" applyBorder="1"/>
    <xf numFmtId="169" fontId="0" fillId="0" borderId="0" xfId="0" applyNumberFormat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0" xfId="0" applyNumberFormat="1"/>
    <xf numFmtId="0" fontId="4" fillId="0" borderId="0" xfId="0" applyFont="1" applyFill="1"/>
    <xf numFmtId="1" fontId="4" fillId="0" borderId="1" xfId="2" applyNumberFormat="1" applyBorder="1" applyAlignment="1" applyProtection="1">
      <alignment horizontal="right"/>
      <protection locked="0"/>
    </xf>
    <xf numFmtId="1" fontId="4" fillId="0" borderId="16" xfId="2" applyNumberFormat="1" applyBorder="1" applyAlignment="1" applyProtection="1">
      <alignment horizontal="right"/>
      <protection locked="0"/>
    </xf>
    <xf numFmtId="1" fontId="4" fillId="0" borderId="7" xfId="2" applyNumberFormat="1" applyBorder="1" applyAlignment="1" applyProtection="1">
      <alignment horizontal="right"/>
      <protection locked="0"/>
    </xf>
    <xf numFmtId="3" fontId="0" fillId="0" borderId="3" xfId="0" quotePrefix="1" applyNumberFormat="1" applyFill="1" applyBorder="1" applyAlignment="1">
      <alignment horizontal="right"/>
    </xf>
    <xf numFmtId="14" fontId="0" fillId="0" borderId="0" xfId="0" applyNumberFormat="1" applyAlignment="1">
      <alignment horizontal="center"/>
    </xf>
    <xf numFmtId="166" fontId="0" fillId="0" borderId="9" xfId="0" quotePrefix="1" applyNumberFormat="1" applyFill="1" applyBorder="1" applyAlignment="1">
      <alignment horizontal="center"/>
    </xf>
    <xf numFmtId="169" fontId="3" fillId="0" borderId="9" xfId="0" applyNumberFormat="1" applyFont="1" applyBorder="1"/>
    <xf numFmtId="1" fontId="3" fillId="0" borderId="9" xfId="0" applyNumberFormat="1" applyFont="1" applyBorder="1"/>
    <xf numFmtId="169" fontId="4" fillId="0" borderId="9" xfId="0" applyNumberFormat="1" applyFont="1" applyBorder="1"/>
    <xf numFmtId="1" fontId="3" fillId="0" borderId="9" xfId="0" applyNumberFormat="1" applyFont="1" applyBorder="1" applyAlignment="1">
      <alignment horizontal="right"/>
    </xf>
    <xf numFmtId="1" fontId="3" fillId="0" borderId="9" xfId="0" quotePrefix="1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center"/>
    </xf>
    <xf numFmtId="3" fontId="0" fillId="0" borderId="0" xfId="0" quotePrefix="1" applyNumberFormat="1" applyFill="1" applyBorder="1" applyAlignment="1">
      <alignment horizontal="right"/>
    </xf>
    <xf numFmtId="1" fontId="3" fillId="0" borderId="0" xfId="0" applyNumberFormat="1" applyFont="1" applyBorder="1"/>
    <xf numFmtId="169" fontId="3" fillId="0" borderId="0" xfId="0" applyNumberFormat="1" applyFont="1" applyBorder="1"/>
    <xf numFmtId="1" fontId="4" fillId="0" borderId="9" xfId="0" quotePrefix="1" applyNumberFormat="1" applyFont="1" applyFill="1" applyBorder="1" applyAlignment="1">
      <alignment horizontal="center"/>
    </xf>
    <xf numFmtId="1" fontId="4" fillId="0" borderId="9" xfId="2" applyNumberFormat="1" applyBorder="1" applyAlignment="1" applyProtection="1">
      <alignment horizontal="right"/>
      <protection locked="0"/>
    </xf>
    <xf numFmtId="1" fontId="7" fillId="0" borderId="9" xfId="1" applyNumberFormat="1" applyBorder="1" applyAlignment="1" applyProtection="1">
      <alignment horizontal="right"/>
      <protection locked="0"/>
    </xf>
    <xf numFmtId="3" fontId="3" fillId="0" borderId="9" xfId="0" applyNumberFormat="1" applyFont="1" applyBorder="1"/>
    <xf numFmtId="164" fontId="0" fillId="0" borderId="17" xfId="0" applyNumberFormat="1" applyBorder="1" applyAlignment="1">
      <alignment horizontal="right"/>
    </xf>
    <xf numFmtId="164" fontId="0" fillId="0" borderId="17" xfId="0" applyNumberFormat="1" applyBorder="1"/>
    <xf numFmtId="165" fontId="0" fillId="0" borderId="0" xfId="0" applyNumberFormat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2" xfId="0" applyBorder="1" applyAlignment="1">
      <alignment horizontal="center"/>
    </xf>
    <xf numFmtId="164" fontId="0" fillId="0" borderId="18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18" xfId="0" applyNumberFormat="1" applyBorder="1"/>
    <xf numFmtId="165" fontId="0" fillId="0" borderId="17" xfId="0" applyNumberFormat="1" applyBorder="1" applyAlignment="1">
      <alignment horizontal="right"/>
    </xf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5" fontId="0" fillId="2" borderId="0" xfId="0" applyNumberFormat="1" applyFill="1"/>
    <xf numFmtId="0" fontId="0" fillId="2" borderId="0" xfId="0" applyFill="1"/>
    <xf numFmtId="165" fontId="0" fillId="2" borderId="5" xfId="0" applyNumberFormat="1" applyFill="1" applyBorder="1"/>
    <xf numFmtId="0" fontId="0" fillId="2" borderId="2" xfId="0" applyFill="1" applyBorder="1"/>
    <xf numFmtId="164" fontId="0" fillId="0" borderId="4" xfId="0" quotePrefix="1" applyNumberFormat="1" applyBorder="1" applyAlignment="1">
      <alignment horizontal="right"/>
    </xf>
    <xf numFmtId="165" fontId="0" fillId="0" borderId="18" xfId="0" applyNumberFormat="1" applyBorder="1"/>
    <xf numFmtId="165" fontId="0" fillId="0" borderId="0" xfId="0" quotePrefix="1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9" xfId="0" applyFont="1" applyBorder="1"/>
    <xf numFmtId="1" fontId="3" fillId="0" borderId="0" xfId="0" applyNumberFormat="1" applyFont="1" applyBorder="1" applyAlignment="1" applyProtection="1">
      <alignment horizontal="right"/>
      <protection locked="0"/>
    </xf>
    <xf numFmtId="1" fontId="4" fillId="0" borderId="0" xfId="0" applyNumberFormat="1" applyFont="1" applyBorder="1"/>
    <xf numFmtId="0" fontId="0" fillId="0" borderId="9" xfId="0" applyBorder="1" applyAlignment="1">
      <alignment horizontal="center"/>
    </xf>
    <xf numFmtId="1" fontId="0" fillId="0" borderId="9" xfId="0" quotePrefix="1" applyNumberFormat="1" applyFill="1" applyBorder="1" applyAlignment="1">
      <alignment horizontal="center"/>
    </xf>
    <xf numFmtId="1" fontId="0" fillId="0" borderId="9" xfId="0" applyNumberFormat="1" applyFill="1" applyBorder="1" applyAlignment="1" applyProtection="1">
      <alignment horizontal="right"/>
      <protection locked="0"/>
    </xf>
    <xf numFmtId="1" fontId="0" fillId="0" borderId="9" xfId="0" applyNumberFormat="1" applyFill="1" applyBorder="1" applyAlignment="1">
      <alignment horizontal="right"/>
    </xf>
    <xf numFmtId="1" fontId="0" fillId="0" borderId="12" xfId="0" applyNumberFormat="1" applyFill="1" applyBorder="1" applyAlignment="1">
      <alignment horizontal="right"/>
    </xf>
    <xf numFmtId="168" fontId="0" fillId="0" borderId="9" xfId="0" applyNumberFormat="1" applyBorder="1" applyAlignment="1">
      <alignment horizontal="center"/>
    </xf>
    <xf numFmtId="1" fontId="0" fillId="0" borderId="9" xfId="0" quotePrefix="1" applyNumberFormat="1" applyBorder="1"/>
    <xf numFmtId="1" fontId="0" fillId="0" borderId="9" xfId="0" quotePrefix="1" applyNumberFormat="1" applyBorder="1" applyAlignment="1">
      <alignment horizontal="center"/>
    </xf>
    <xf numFmtId="0" fontId="0" fillId="0" borderId="9" xfId="0" quotePrefix="1" applyBorder="1" applyAlignment="1">
      <alignment horizontal="center"/>
    </xf>
    <xf numFmtId="1" fontId="4" fillId="0" borderId="9" xfId="0" quotePrefix="1" applyNumberFormat="1" applyFont="1" applyBorder="1"/>
    <xf numFmtId="1" fontId="0" fillId="0" borderId="12" xfId="0" quotePrefix="1" applyNumberFormat="1" applyFill="1" applyBorder="1" applyAlignment="1">
      <alignment horizontal="center"/>
    </xf>
    <xf numFmtId="1" fontId="4" fillId="0" borderId="12" xfId="0" quotePrefix="1" applyNumberFormat="1" applyFont="1" applyFill="1" applyBorder="1" applyAlignment="1">
      <alignment horizontal="center"/>
    </xf>
    <xf numFmtId="0" fontId="0" fillId="0" borderId="9" xfId="0" quotePrefix="1" applyBorder="1"/>
    <xf numFmtId="0" fontId="0" fillId="0" borderId="19" xfId="0" applyBorder="1"/>
    <xf numFmtId="169" fontId="0" fillId="0" borderId="0" xfId="0" applyNumberFormat="1" applyBorder="1"/>
    <xf numFmtId="1" fontId="4" fillId="0" borderId="8" xfId="0" quotePrefix="1" applyNumberFormat="1" applyFont="1" applyFill="1" applyBorder="1" applyAlignment="1">
      <alignment horizontal="center"/>
    </xf>
    <xf numFmtId="1" fontId="0" fillId="0" borderId="8" xfId="0" applyNumberFormat="1" applyBorder="1"/>
    <xf numFmtId="0" fontId="0" fillId="0" borderId="20" xfId="0" applyBorder="1"/>
    <xf numFmtId="169" fontId="0" fillId="0" borderId="20" xfId="0" applyNumberFormat="1" applyBorder="1"/>
    <xf numFmtId="1" fontId="0" fillId="0" borderId="20" xfId="0" applyNumberFormat="1" applyBorder="1"/>
    <xf numFmtId="1" fontId="0" fillId="0" borderId="20" xfId="0" applyNumberFormat="1" applyBorder="1" applyAlignment="1">
      <alignment horizontal="right"/>
    </xf>
    <xf numFmtId="3" fontId="0" fillId="0" borderId="20" xfId="0" applyNumberFormat="1" applyBorder="1"/>
    <xf numFmtId="168" fontId="0" fillId="0" borderId="21" xfId="0" applyNumberFormat="1" applyBorder="1"/>
    <xf numFmtId="1" fontId="4" fillId="0" borderId="21" xfId="0" quotePrefix="1" applyNumberFormat="1" applyFont="1" applyFill="1" applyBorder="1" applyAlignment="1">
      <alignment horizontal="center"/>
    </xf>
    <xf numFmtId="1" fontId="0" fillId="0" borderId="21" xfId="0" quotePrefix="1" applyNumberFormat="1" applyFill="1" applyBorder="1" applyAlignment="1">
      <alignment horizontal="right"/>
    </xf>
    <xf numFmtId="1" fontId="0" fillId="0" borderId="21" xfId="0" applyNumberFormat="1" applyFill="1" applyBorder="1"/>
    <xf numFmtId="1" fontId="0" fillId="0" borderId="21" xfId="0" applyNumberFormat="1" applyBorder="1"/>
    <xf numFmtId="1" fontId="0" fillId="0" borderId="21" xfId="0" quotePrefix="1" applyNumberFormat="1" applyFill="1" applyBorder="1" applyAlignment="1">
      <alignment horizontal="center"/>
    </xf>
    <xf numFmtId="1" fontId="0" fillId="0" borderId="21" xfId="0" applyNumberFormat="1" applyBorder="1" applyAlignment="1">
      <alignment horizontal="right"/>
    </xf>
    <xf numFmtId="168" fontId="0" fillId="0" borderId="20" xfId="0" applyNumberFormat="1" applyBorder="1"/>
    <xf numFmtId="169" fontId="0" fillId="0" borderId="8" xfId="0" applyNumberFormat="1" applyBorder="1"/>
    <xf numFmtId="1" fontId="0" fillId="0" borderId="8" xfId="0" quotePrefix="1" applyNumberFormat="1" applyBorder="1"/>
    <xf numFmtId="0" fontId="0" fillId="0" borderId="8" xfId="0" quotePrefix="1" applyBorder="1"/>
    <xf numFmtId="0" fontId="0" fillId="0" borderId="8" xfId="0" applyBorder="1"/>
    <xf numFmtId="166" fontId="0" fillId="0" borderId="8" xfId="0" quotePrefix="1" applyNumberFormat="1" applyFill="1" applyBorder="1" applyAlignment="1">
      <alignment horizontal="center"/>
    </xf>
    <xf numFmtId="3" fontId="0" fillId="0" borderId="8" xfId="0" applyNumberFormat="1" applyFill="1" applyBorder="1"/>
    <xf numFmtId="169" fontId="0" fillId="0" borderId="20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0" xfId="0" applyFill="1" applyBorder="1" applyAlignment="1">
      <alignment horizontal="right"/>
    </xf>
    <xf numFmtId="1" fontId="0" fillId="0" borderId="21" xfId="0" applyNumberFormat="1" applyFill="1" applyBorder="1" applyAlignment="1" applyProtection="1">
      <alignment horizontal="right"/>
      <protection locked="0"/>
    </xf>
    <xf numFmtId="168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21" xfId="0" applyNumberFormat="1" applyFill="1" applyBorder="1" applyAlignment="1">
      <alignment horizontal="right"/>
    </xf>
    <xf numFmtId="168" fontId="0" fillId="0" borderId="20" xfId="0" applyNumberFormat="1" applyBorder="1" applyAlignment="1">
      <alignment horizontal="center"/>
    </xf>
    <xf numFmtId="1" fontId="0" fillId="0" borderId="20" xfId="0" quotePrefix="1" applyNumberFormat="1" applyFill="1" applyBorder="1" applyAlignment="1">
      <alignment horizontal="right"/>
    </xf>
    <xf numFmtId="1" fontId="0" fillId="0" borderId="21" xfId="0" applyNumberFormat="1" applyBorder="1" applyAlignment="1" applyProtection="1">
      <alignment horizontal="right"/>
      <protection locked="0"/>
    </xf>
    <xf numFmtId="0" fontId="0" fillId="0" borderId="22" xfId="0" applyBorder="1"/>
    <xf numFmtId="169" fontId="0" fillId="0" borderId="21" xfId="0" applyNumberFormat="1" applyBorder="1" applyAlignment="1">
      <alignment horizontal="right"/>
    </xf>
    <xf numFmtId="0" fontId="0" fillId="0" borderId="23" xfId="0" applyBorder="1"/>
    <xf numFmtId="0" fontId="4" fillId="0" borderId="24" xfId="0" applyFont="1" applyBorder="1"/>
    <xf numFmtId="0" fontId="4" fillId="0" borderId="25" xfId="0" applyFont="1" applyBorder="1"/>
    <xf numFmtId="0" fontId="4" fillId="0" borderId="22" xfId="0" applyFont="1" applyBorder="1"/>
    <xf numFmtId="0" fontId="4" fillId="0" borderId="23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28" xfId="0" applyBorder="1"/>
    <xf numFmtId="0" fontId="0" fillId="0" borderId="15" xfId="0" applyBorder="1"/>
    <xf numFmtId="0" fontId="0" fillId="0" borderId="13" xfId="0" applyBorder="1"/>
    <xf numFmtId="0" fontId="0" fillId="0" borderId="29" xfId="0" applyBorder="1"/>
    <xf numFmtId="0" fontId="4" fillId="0" borderId="30" xfId="0" applyFont="1" applyBorder="1"/>
    <xf numFmtId="0" fontId="4" fillId="0" borderId="13" xfId="0" applyFont="1" applyBorder="1"/>
    <xf numFmtId="1" fontId="0" fillId="0" borderId="23" xfId="0" applyNumberFormat="1" applyBorder="1" applyAlignment="1">
      <alignment horizontal="right"/>
    </xf>
    <xf numFmtId="0" fontId="0" fillId="0" borderId="26" xfId="0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3" fontId="0" fillId="0" borderId="31" xfId="0" applyNumberFormat="1" applyFill="1" applyBorder="1"/>
    <xf numFmtId="3" fontId="0" fillId="0" borderId="25" xfId="0" applyNumberFormat="1" applyFill="1" applyBorder="1" applyAlignment="1">
      <alignment horizontal="right"/>
    </xf>
    <xf numFmtId="3" fontId="0" fillId="0" borderId="32" xfId="0" applyNumberFormat="1" applyFill="1" applyBorder="1"/>
    <xf numFmtId="3" fontId="0" fillId="0" borderId="26" xfId="0" applyNumberFormat="1" applyBorder="1"/>
    <xf numFmtId="1" fontId="0" fillId="0" borderId="22" xfId="0" quotePrefix="1" applyNumberFormat="1" applyFill="1" applyBorder="1" applyAlignment="1">
      <alignment horizontal="center"/>
    </xf>
    <xf numFmtId="1" fontId="0" fillId="0" borderId="25" xfId="0" quotePrefix="1" applyNumberFormat="1" applyFill="1" applyBorder="1" applyAlignment="1">
      <alignment horizontal="center"/>
    </xf>
    <xf numFmtId="1" fontId="0" fillId="0" borderId="22" xfId="0" quotePrefix="1" applyNumberFormat="1" applyFill="1" applyBorder="1" applyAlignment="1">
      <alignment horizontal="right"/>
    </xf>
    <xf numFmtId="1" fontId="0" fillId="0" borderId="25" xfId="0" quotePrefix="1" applyNumberFormat="1" applyFill="1" applyBorder="1" applyAlignment="1">
      <alignment horizontal="right"/>
    </xf>
    <xf numFmtId="1" fontId="0" fillId="0" borderId="22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3" fontId="0" fillId="0" borderId="33" xfId="0" applyNumberFormat="1" applyBorder="1" applyAlignment="1">
      <alignment horizontal="center"/>
    </xf>
    <xf numFmtId="3" fontId="3" fillId="0" borderId="26" xfId="0" applyNumberFormat="1" applyFont="1" applyFill="1" applyBorder="1" applyAlignment="1">
      <alignment horizontal="right"/>
    </xf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0" fontId="4" fillId="0" borderId="34" xfId="0" applyFont="1" applyBorder="1"/>
    <xf numFmtId="168" fontId="0" fillId="0" borderId="12" xfId="0" applyNumberFormat="1" applyBorder="1"/>
    <xf numFmtId="1" fontId="0" fillId="0" borderId="12" xfId="0" applyNumberFormat="1" applyBorder="1"/>
    <xf numFmtId="1" fontId="0" fillId="0" borderId="12" xfId="0" quotePrefix="1" applyNumberFormat="1" applyFill="1" applyBorder="1" applyAlignment="1">
      <alignment horizontal="right"/>
    </xf>
    <xf numFmtId="1" fontId="0" fillId="0" borderId="34" xfId="0" quotePrefix="1" applyNumberFormat="1" applyFill="1" applyBorder="1" applyAlignment="1">
      <alignment horizontal="right"/>
    </xf>
    <xf numFmtId="1" fontId="0" fillId="0" borderId="12" xfId="0" applyNumberFormat="1" applyFill="1" applyBorder="1" applyAlignment="1" applyProtection="1">
      <alignment horizontal="right"/>
      <protection locked="0"/>
    </xf>
    <xf numFmtId="0" fontId="4" fillId="0" borderId="14" xfId="0" applyFont="1" applyBorder="1"/>
    <xf numFmtId="169" fontId="0" fillId="0" borderId="12" xfId="0" applyNumberFormat="1" applyBorder="1"/>
    <xf numFmtId="1" fontId="0" fillId="0" borderId="12" xfId="0" quotePrefix="1" applyNumberFormat="1" applyBorder="1"/>
    <xf numFmtId="0" fontId="0" fillId="0" borderId="12" xfId="0" quotePrefix="1" applyBorder="1"/>
    <xf numFmtId="0" fontId="0" fillId="0" borderId="12" xfId="0" applyBorder="1"/>
    <xf numFmtId="3" fontId="0" fillId="0" borderId="34" xfId="0" applyNumberFormat="1" applyFill="1" applyBorder="1" applyAlignment="1">
      <alignment horizontal="right"/>
    </xf>
    <xf numFmtId="3" fontId="0" fillId="0" borderId="12" xfId="0" applyNumberFormat="1" applyFill="1" applyBorder="1"/>
    <xf numFmtId="3" fontId="0" fillId="0" borderId="35" xfId="0" applyNumberFormat="1" applyFill="1" applyBorder="1"/>
    <xf numFmtId="0" fontId="0" fillId="0" borderId="14" xfId="0" applyBorder="1"/>
    <xf numFmtId="1" fontId="0" fillId="0" borderId="34" xfId="0" applyNumberFormat="1" applyBorder="1" applyAlignment="1" applyProtection="1">
      <alignment horizontal="right"/>
      <protection locked="0"/>
    </xf>
    <xf numFmtId="1" fontId="0" fillId="0" borderId="12" xfId="0" applyNumberFormat="1" applyBorder="1" applyAlignment="1" applyProtection="1">
      <alignment horizontal="right"/>
      <protection locked="0"/>
    </xf>
    <xf numFmtId="168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3" fillId="0" borderId="35" xfId="0" applyNumberFormat="1" applyFont="1" applyBorder="1"/>
    <xf numFmtId="1" fontId="0" fillId="0" borderId="34" xfId="0" quotePrefix="1" applyNumberFormat="1" applyFill="1" applyBorder="1" applyAlignment="1">
      <alignment horizontal="center"/>
    </xf>
    <xf numFmtId="166" fontId="0" fillId="3" borderId="21" xfId="0" quotePrefix="1" applyNumberFormat="1" applyFill="1" applyBorder="1" applyAlignment="1">
      <alignment horizontal="right"/>
    </xf>
    <xf numFmtId="166" fontId="0" fillId="3" borderId="9" xfId="0" quotePrefix="1" applyNumberFormat="1" applyFill="1" applyBorder="1" applyAlignment="1">
      <alignment horizontal="right"/>
    </xf>
    <xf numFmtId="0" fontId="0" fillId="3" borderId="20" xfId="0" applyFill="1" applyBorder="1"/>
    <xf numFmtId="166" fontId="0" fillId="3" borderId="12" xfId="0" quotePrefix="1" applyNumberFormat="1" applyFill="1" applyBorder="1" applyAlignment="1">
      <alignment horizontal="right"/>
    </xf>
    <xf numFmtId="166" fontId="0" fillId="3" borderId="20" xfId="0" quotePrefix="1" applyNumberForma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1" fontId="0" fillId="3" borderId="21" xfId="0" quotePrefix="1" applyNumberFormat="1" applyFill="1" applyBorder="1" applyAlignment="1">
      <alignment horizontal="right"/>
    </xf>
    <xf numFmtId="3" fontId="0" fillId="3" borderId="21" xfId="0" quotePrefix="1" applyNumberFormat="1" applyFill="1" applyBorder="1" applyAlignment="1">
      <alignment horizontal="right"/>
    </xf>
    <xf numFmtId="3" fontId="0" fillId="3" borderId="33" xfId="0" quotePrefix="1" applyNumberFormat="1" applyFill="1" applyBorder="1" applyAlignment="1">
      <alignment horizontal="right"/>
    </xf>
    <xf numFmtId="1" fontId="0" fillId="3" borderId="9" xfId="0" quotePrefix="1" applyNumberFormat="1" applyFill="1" applyBorder="1" applyAlignment="1">
      <alignment horizontal="right"/>
    </xf>
    <xf numFmtId="3" fontId="0" fillId="3" borderId="9" xfId="0" quotePrefix="1" applyNumberFormat="1" applyFill="1" applyBorder="1" applyAlignment="1">
      <alignment horizontal="right"/>
    </xf>
    <xf numFmtId="3" fontId="0" fillId="3" borderId="32" xfId="0" quotePrefix="1" applyNumberFormat="1" applyFill="1" applyBorder="1" applyAlignment="1">
      <alignment horizontal="right"/>
    </xf>
    <xf numFmtId="3" fontId="0" fillId="3" borderId="20" xfId="0" applyNumberFormat="1" applyFill="1" applyBorder="1"/>
    <xf numFmtId="3" fontId="0" fillId="3" borderId="26" xfId="0" applyNumberFormat="1" applyFill="1" applyBorder="1"/>
    <xf numFmtId="3" fontId="0" fillId="3" borderId="12" xfId="0" quotePrefix="1" applyNumberFormat="1" applyFill="1" applyBorder="1" applyAlignment="1">
      <alignment horizontal="right"/>
    </xf>
    <xf numFmtId="3" fontId="0" fillId="3" borderId="35" xfId="0" quotePrefix="1" applyNumberFormat="1" applyFill="1" applyBorder="1" applyAlignment="1">
      <alignment horizontal="right"/>
    </xf>
    <xf numFmtId="0" fontId="0" fillId="3" borderId="26" xfId="0" applyFill="1" applyBorder="1"/>
    <xf numFmtId="1" fontId="0" fillId="0" borderId="12" xfId="0" applyNumberFormat="1" applyFill="1" applyBorder="1"/>
    <xf numFmtId="1" fontId="0" fillId="0" borderId="12" xfId="0" applyNumberFormat="1" applyBorder="1" applyAlignment="1">
      <alignment horizontal="right"/>
    </xf>
    <xf numFmtId="1" fontId="0" fillId="3" borderId="12" xfId="0" quotePrefix="1" applyNumberFormat="1" applyFill="1" applyBorder="1" applyAlignment="1">
      <alignment horizontal="right"/>
    </xf>
    <xf numFmtId="14" fontId="4" fillId="0" borderId="34" xfId="0" applyNumberFormat="1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" fontId="4" fillId="0" borderId="34" xfId="0" quotePrefix="1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[1]Summary!$AJ$6:$AJ$82</c:f>
              <c:numCache>
                <c:formatCode>General</c:formatCode>
                <c:ptCount val="77"/>
                <c:pt idx="0">
                  <c:v>40183</c:v>
                </c:pt>
                <c:pt idx="1">
                  <c:v>40184</c:v>
                </c:pt>
                <c:pt idx="2">
                  <c:v>40185</c:v>
                </c:pt>
                <c:pt idx="3">
                  <c:v>40186</c:v>
                </c:pt>
                <c:pt idx="4">
                  <c:v>40203</c:v>
                </c:pt>
                <c:pt idx="5">
                  <c:v>40211</c:v>
                </c:pt>
                <c:pt idx="6">
                  <c:v>40212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40218</c:v>
                </c:pt>
                <c:pt idx="11">
                  <c:v>40237</c:v>
                </c:pt>
                <c:pt idx="12">
                  <c:v>40238</c:v>
                </c:pt>
                <c:pt idx="13">
                  <c:v>40239</c:v>
                </c:pt>
                <c:pt idx="14">
                  <c:v>40240</c:v>
                </c:pt>
                <c:pt idx="15">
                  <c:v>40241</c:v>
                </c:pt>
                <c:pt idx="16">
                  <c:v>40242</c:v>
                </c:pt>
                <c:pt idx="17">
                  <c:v>40245</c:v>
                </c:pt>
                <c:pt idx="18">
                  <c:v>40246</c:v>
                </c:pt>
                <c:pt idx="19">
                  <c:v>40247</c:v>
                </c:pt>
                <c:pt idx="20">
                  <c:v>40251</c:v>
                </c:pt>
                <c:pt idx="21">
                  <c:v>40257</c:v>
                </c:pt>
                <c:pt idx="22">
                  <c:v>40269</c:v>
                </c:pt>
                <c:pt idx="23">
                  <c:v>40273</c:v>
                </c:pt>
                <c:pt idx="24">
                  <c:v>40275</c:v>
                </c:pt>
                <c:pt idx="25">
                  <c:v>40277</c:v>
                </c:pt>
                <c:pt idx="26">
                  <c:v>40280</c:v>
                </c:pt>
                <c:pt idx="27">
                  <c:v>40281</c:v>
                </c:pt>
                <c:pt idx="28">
                  <c:v>40285</c:v>
                </c:pt>
                <c:pt idx="29">
                  <c:v>40301</c:v>
                </c:pt>
                <c:pt idx="30">
                  <c:v>40303</c:v>
                </c:pt>
                <c:pt idx="31">
                  <c:v>40304</c:v>
                </c:pt>
                <c:pt idx="32">
                  <c:v>40305</c:v>
                </c:pt>
                <c:pt idx="33">
                  <c:v>40306</c:v>
                </c:pt>
                <c:pt idx="34">
                  <c:v>40314</c:v>
                </c:pt>
                <c:pt idx="35">
                  <c:v>40322</c:v>
                </c:pt>
                <c:pt idx="36">
                  <c:v>40329</c:v>
                </c:pt>
                <c:pt idx="37">
                  <c:v>40331</c:v>
                </c:pt>
                <c:pt idx="38">
                  <c:v>40332</c:v>
                </c:pt>
                <c:pt idx="39">
                  <c:v>40333</c:v>
                </c:pt>
                <c:pt idx="40">
                  <c:v>40334</c:v>
                </c:pt>
                <c:pt idx="41">
                  <c:v>40343</c:v>
                </c:pt>
                <c:pt idx="42">
                  <c:v>40350</c:v>
                </c:pt>
                <c:pt idx="43">
                  <c:v>40360</c:v>
                </c:pt>
                <c:pt idx="44">
                  <c:v>40361</c:v>
                </c:pt>
                <c:pt idx="45">
                  <c:v>40362</c:v>
                </c:pt>
                <c:pt idx="46">
                  <c:v>40364</c:v>
                </c:pt>
                <c:pt idx="47">
                  <c:v>40366</c:v>
                </c:pt>
                <c:pt idx="48">
                  <c:v>40392</c:v>
                </c:pt>
                <c:pt idx="49">
                  <c:v>40392</c:v>
                </c:pt>
                <c:pt idx="50">
                  <c:v>40394</c:v>
                </c:pt>
                <c:pt idx="51">
                  <c:v>40395</c:v>
                </c:pt>
                <c:pt idx="52">
                  <c:v>40396</c:v>
                </c:pt>
                <c:pt idx="53">
                  <c:v>40397</c:v>
                </c:pt>
                <c:pt idx="54">
                  <c:v>40408</c:v>
                </c:pt>
                <c:pt idx="55">
                  <c:v>40422</c:v>
                </c:pt>
                <c:pt idx="56">
                  <c:v>40423</c:v>
                </c:pt>
                <c:pt idx="57">
                  <c:v>40427</c:v>
                </c:pt>
                <c:pt idx="58">
                  <c:v>40431</c:v>
                </c:pt>
                <c:pt idx="59">
                  <c:v>40435</c:v>
                </c:pt>
                <c:pt idx="60">
                  <c:v>40438</c:v>
                </c:pt>
                <c:pt idx="61">
                  <c:v>40451</c:v>
                </c:pt>
                <c:pt idx="62">
                  <c:v>40452</c:v>
                </c:pt>
                <c:pt idx="63">
                  <c:v>40453</c:v>
                </c:pt>
                <c:pt idx="64">
                  <c:v>40455</c:v>
                </c:pt>
                <c:pt idx="65">
                  <c:v>40457</c:v>
                </c:pt>
                <c:pt idx="66">
                  <c:v>40478</c:v>
                </c:pt>
                <c:pt idx="67">
                  <c:v>40485</c:v>
                </c:pt>
                <c:pt idx="68">
                  <c:v>40486</c:v>
                </c:pt>
                <c:pt idx="69">
                  <c:v>40488</c:v>
                </c:pt>
                <c:pt idx="70">
                  <c:v>40494</c:v>
                </c:pt>
                <c:pt idx="71">
                  <c:v>40504</c:v>
                </c:pt>
                <c:pt idx="72">
                  <c:v>40513</c:v>
                </c:pt>
                <c:pt idx="73">
                  <c:v>40514</c:v>
                </c:pt>
                <c:pt idx="74">
                  <c:v>40515</c:v>
                </c:pt>
                <c:pt idx="75">
                  <c:v>40516</c:v>
                </c:pt>
                <c:pt idx="76">
                  <c:v>40532</c:v>
                </c:pt>
              </c:numCache>
            </c:numRef>
          </c:xVal>
          <c:yVal>
            <c:numRef>
              <c:f>[1]Summary!$AK$6:$AK$82</c:f>
              <c:numCache>
                <c:formatCode>General</c:formatCode>
                <c:ptCount val="7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48</c:v>
                </c:pt>
                <c:pt idx="7">
                  <c:v>29</c:v>
                </c:pt>
                <c:pt idx="8">
                  <c:v>24</c:v>
                </c:pt>
                <c:pt idx="9">
                  <c:v>11</c:v>
                </c:pt>
                <c:pt idx="10">
                  <c:v>166</c:v>
                </c:pt>
                <c:pt idx="11">
                  <c:v>167</c:v>
                </c:pt>
                <c:pt idx="12">
                  <c:v>71</c:v>
                </c:pt>
                <c:pt idx="13">
                  <c:v>42</c:v>
                </c:pt>
                <c:pt idx="14">
                  <c:v>115</c:v>
                </c:pt>
                <c:pt idx="15">
                  <c:v>116</c:v>
                </c:pt>
                <c:pt idx="16">
                  <c:v>32</c:v>
                </c:pt>
                <c:pt idx="17">
                  <c:v>17</c:v>
                </c:pt>
                <c:pt idx="18">
                  <c:v>23</c:v>
                </c:pt>
                <c:pt idx="19">
                  <c:v>9</c:v>
                </c:pt>
                <c:pt idx="20">
                  <c:v>8</c:v>
                </c:pt>
                <c:pt idx="21">
                  <c:v>93</c:v>
                </c:pt>
                <c:pt idx="22">
                  <c:v>95</c:v>
                </c:pt>
                <c:pt idx="23">
                  <c:v>46</c:v>
                </c:pt>
                <c:pt idx="24">
                  <c:v>14</c:v>
                </c:pt>
                <c:pt idx="25">
                  <c:v>24</c:v>
                </c:pt>
                <c:pt idx="26">
                  <c:v>11</c:v>
                </c:pt>
                <c:pt idx="27">
                  <c:v>182</c:v>
                </c:pt>
                <c:pt idx="28">
                  <c:v>75</c:v>
                </c:pt>
                <c:pt idx="29">
                  <c:v>82</c:v>
                </c:pt>
                <c:pt idx="30">
                  <c:v>5</c:v>
                </c:pt>
                <c:pt idx="31">
                  <c:v>17</c:v>
                </c:pt>
                <c:pt idx="32">
                  <c:v>13</c:v>
                </c:pt>
                <c:pt idx="33">
                  <c:v>116</c:v>
                </c:pt>
                <c:pt idx="34">
                  <c:v>17</c:v>
                </c:pt>
                <c:pt idx="35">
                  <c:v>59</c:v>
                </c:pt>
                <c:pt idx="36">
                  <c:v>19</c:v>
                </c:pt>
                <c:pt idx="37">
                  <c:v>68</c:v>
                </c:pt>
                <c:pt idx="38">
                  <c:v>74</c:v>
                </c:pt>
                <c:pt idx="39">
                  <c:v>111</c:v>
                </c:pt>
                <c:pt idx="40">
                  <c:v>25</c:v>
                </c:pt>
                <c:pt idx="41">
                  <c:v>315</c:v>
                </c:pt>
                <c:pt idx="42">
                  <c:v>50</c:v>
                </c:pt>
                <c:pt idx="43">
                  <c:v>23</c:v>
                </c:pt>
                <c:pt idx="44">
                  <c:v>14</c:v>
                </c:pt>
                <c:pt idx="45">
                  <c:v>73</c:v>
                </c:pt>
                <c:pt idx="46">
                  <c:v>6</c:v>
                </c:pt>
                <c:pt idx="47">
                  <c:v>28</c:v>
                </c:pt>
                <c:pt idx="48">
                  <c:v>10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  <c:pt idx="52">
                  <c:v>21</c:v>
                </c:pt>
                <c:pt idx="53">
                  <c:v>6</c:v>
                </c:pt>
                <c:pt idx="54">
                  <c:v>0</c:v>
                </c:pt>
                <c:pt idx="55">
                  <c:v>0</c:v>
                </c:pt>
                <c:pt idx="56">
                  <c:v>4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3</c:v>
                </c:pt>
                <c:pt idx="7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54-45A9-8DC6-DC6097E2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8927"/>
        <c:axId val="1"/>
      </c:scatterChart>
      <c:valAx>
        <c:axId val="855598927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892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[1]Summary!$AJ$5:$AJ$82</c:f>
              <c:numCache>
                <c:formatCode>General</c:formatCode>
                <c:ptCount val="78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40203</c:v>
                </c:pt>
                <c:pt idx="6">
                  <c:v>40211</c:v>
                </c:pt>
                <c:pt idx="7">
                  <c:v>40212</c:v>
                </c:pt>
                <c:pt idx="8">
                  <c:v>40212</c:v>
                </c:pt>
                <c:pt idx="9">
                  <c:v>40213</c:v>
                </c:pt>
                <c:pt idx="10">
                  <c:v>40214</c:v>
                </c:pt>
                <c:pt idx="11">
                  <c:v>40218</c:v>
                </c:pt>
                <c:pt idx="12">
                  <c:v>40237</c:v>
                </c:pt>
                <c:pt idx="13">
                  <c:v>40238</c:v>
                </c:pt>
                <c:pt idx="14">
                  <c:v>40239</c:v>
                </c:pt>
                <c:pt idx="15">
                  <c:v>40240</c:v>
                </c:pt>
                <c:pt idx="16">
                  <c:v>40241</c:v>
                </c:pt>
                <c:pt idx="17">
                  <c:v>40242</c:v>
                </c:pt>
                <c:pt idx="18">
                  <c:v>40245</c:v>
                </c:pt>
                <c:pt idx="19">
                  <c:v>40246</c:v>
                </c:pt>
                <c:pt idx="20">
                  <c:v>40247</c:v>
                </c:pt>
                <c:pt idx="21">
                  <c:v>40251</c:v>
                </c:pt>
                <c:pt idx="22">
                  <c:v>40257</c:v>
                </c:pt>
                <c:pt idx="23">
                  <c:v>40269</c:v>
                </c:pt>
                <c:pt idx="24">
                  <c:v>40273</c:v>
                </c:pt>
                <c:pt idx="25">
                  <c:v>40275</c:v>
                </c:pt>
                <c:pt idx="26">
                  <c:v>40277</c:v>
                </c:pt>
                <c:pt idx="27">
                  <c:v>40280</c:v>
                </c:pt>
                <c:pt idx="28">
                  <c:v>40281</c:v>
                </c:pt>
                <c:pt idx="29">
                  <c:v>40285</c:v>
                </c:pt>
                <c:pt idx="30">
                  <c:v>40301</c:v>
                </c:pt>
                <c:pt idx="31">
                  <c:v>40303</c:v>
                </c:pt>
                <c:pt idx="32">
                  <c:v>40304</c:v>
                </c:pt>
                <c:pt idx="33">
                  <c:v>40305</c:v>
                </c:pt>
                <c:pt idx="34">
                  <c:v>40306</c:v>
                </c:pt>
                <c:pt idx="35">
                  <c:v>40314</c:v>
                </c:pt>
                <c:pt idx="36">
                  <c:v>40322</c:v>
                </c:pt>
                <c:pt idx="37">
                  <c:v>40329</c:v>
                </c:pt>
                <c:pt idx="38">
                  <c:v>40331</c:v>
                </c:pt>
                <c:pt idx="39">
                  <c:v>40332</c:v>
                </c:pt>
                <c:pt idx="40">
                  <c:v>40333</c:v>
                </c:pt>
                <c:pt idx="41">
                  <c:v>40334</c:v>
                </c:pt>
                <c:pt idx="42">
                  <c:v>40343</c:v>
                </c:pt>
                <c:pt idx="43">
                  <c:v>40350</c:v>
                </c:pt>
                <c:pt idx="44">
                  <c:v>40360</c:v>
                </c:pt>
                <c:pt idx="45">
                  <c:v>40361</c:v>
                </c:pt>
                <c:pt idx="46">
                  <c:v>40362</c:v>
                </c:pt>
                <c:pt idx="47">
                  <c:v>40364</c:v>
                </c:pt>
                <c:pt idx="48">
                  <c:v>40366</c:v>
                </c:pt>
                <c:pt idx="49">
                  <c:v>40392</c:v>
                </c:pt>
                <c:pt idx="50">
                  <c:v>40392</c:v>
                </c:pt>
                <c:pt idx="51">
                  <c:v>40394</c:v>
                </c:pt>
                <c:pt idx="52">
                  <c:v>40395</c:v>
                </c:pt>
                <c:pt idx="53">
                  <c:v>40396</c:v>
                </c:pt>
                <c:pt idx="54">
                  <c:v>40397</c:v>
                </c:pt>
                <c:pt idx="55">
                  <c:v>40408</c:v>
                </c:pt>
                <c:pt idx="56">
                  <c:v>40422</c:v>
                </c:pt>
                <c:pt idx="57">
                  <c:v>40423</c:v>
                </c:pt>
                <c:pt idx="58">
                  <c:v>40427</c:v>
                </c:pt>
                <c:pt idx="59">
                  <c:v>40431</c:v>
                </c:pt>
                <c:pt idx="60">
                  <c:v>40435</c:v>
                </c:pt>
                <c:pt idx="61">
                  <c:v>40438</c:v>
                </c:pt>
                <c:pt idx="62">
                  <c:v>40451</c:v>
                </c:pt>
                <c:pt idx="63">
                  <c:v>40452</c:v>
                </c:pt>
                <c:pt idx="64">
                  <c:v>40453</c:v>
                </c:pt>
                <c:pt idx="65">
                  <c:v>40455</c:v>
                </c:pt>
                <c:pt idx="66">
                  <c:v>40457</c:v>
                </c:pt>
                <c:pt idx="67">
                  <c:v>40478</c:v>
                </c:pt>
                <c:pt idx="68">
                  <c:v>40485</c:v>
                </c:pt>
                <c:pt idx="69">
                  <c:v>40486</c:v>
                </c:pt>
                <c:pt idx="70">
                  <c:v>40488</c:v>
                </c:pt>
                <c:pt idx="71">
                  <c:v>40494</c:v>
                </c:pt>
                <c:pt idx="72">
                  <c:v>40504</c:v>
                </c:pt>
                <c:pt idx="73">
                  <c:v>40513</c:v>
                </c:pt>
                <c:pt idx="74">
                  <c:v>40514</c:v>
                </c:pt>
                <c:pt idx="75">
                  <c:v>40515</c:v>
                </c:pt>
                <c:pt idx="76">
                  <c:v>40516</c:v>
                </c:pt>
                <c:pt idx="77">
                  <c:v>40532</c:v>
                </c:pt>
              </c:numCache>
            </c:numRef>
          </c:cat>
          <c:val>
            <c:numRef>
              <c:f>[1]Summary!$AM$5:$AM$82</c:f>
              <c:numCache>
                <c:formatCode>General</c:formatCode>
                <c:ptCount val="78"/>
                <c:pt idx="0">
                  <c:v>0</c:v>
                </c:pt>
                <c:pt idx="1">
                  <c:v>3.8535645472061658E-4</c:v>
                </c:pt>
                <c:pt idx="2">
                  <c:v>3.8535645472061658E-4</c:v>
                </c:pt>
                <c:pt idx="3">
                  <c:v>3.8535645472061658E-4</c:v>
                </c:pt>
                <c:pt idx="4">
                  <c:v>7.7071290944123315E-4</c:v>
                </c:pt>
                <c:pt idx="5">
                  <c:v>3.4682080924855491E-3</c:v>
                </c:pt>
                <c:pt idx="6">
                  <c:v>3.4682080924855491E-3</c:v>
                </c:pt>
                <c:pt idx="7">
                  <c:v>2.1965317919075144E-2</c:v>
                </c:pt>
                <c:pt idx="8">
                  <c:v>3.3140655105973027E-2</c:v>
                </c:pt>
                <c:pt idx="9">
                  <c:v>4.238921001926782E-2</c:v>
                </c:pt>
                <c:pt idx="10">
                  <c:v>4.6628131021194605E-2</c:v>
                </c:pt>
                <c:pt idx="11">
                  <c:v>0.11059730250481696</c:v>
                </c:pt>
                <c:pt idx="12">
                  <c:v>0.17495183044315993</c:v>
                </c:pt>
                <c:pt idx="13">
                  <c:v>0.20231213872832371</c:v>
                </c:pt>
                <c:pt idx="14">
                  <c:v>0.2184971098265896</c:v>
                </c:pt>
                <c:pt idx="15">
                  <c:v>0.26281310211946052</c:v>
                </c:pt>
                <c:pt idx="16">
                  <c:v>0.30751445086705204</c:v>
                </c:pt>
                <c:pt idx="17">
                  <c:v>0.31984585741811178</c:v>
                </c:pt>
                <c:pt idx="18">
                  <c:v>0.32639691714836222</c:v>
                </c:pt>
                <c:pt idx="19">
                  <c:v>0.33526011560693642</c:v>
                </c:pt>
                <c:pt idx="20">
                  <c:v>0.33872832369942196</c:v>
                </c:pt>
                <c:pt idx="21">
                  <c:v>0.34181117533718691</c:v>
                </c:pt>
                <c:pt idx="22">
                  <c:v>0.37764932562620424</c:v>
                </c:pt>
                <c:pt idx="23">
                  <c:v>0.41425818882466281</c:v>
                </c:pt>
                <c:pt idx="24">
                  <c:v>0.4319845857418112</c:v>
                </c:pt>
                <c:pt idx="25">
                  <c:v>0.43737957610789979</c:v>
                </c:pt>
                <c:pt idx="26">
                  <c:v>0.44662813102119459</c:v>
                </c:pt>
                <c:pt idx="27">
                  <c:v>0.45086705202312138</c:v>
                </c:pt>
                <c:pt idx="28">
                  <c:v>0.52100192678227364</c:v>
                </c:pt>
                <c:pt idx="29">
                  <c:v>0.54990366088631981</c:v>
                </c:pt>
                <c:pt idx="30">
                  <c:v>0.58150289017341039</c:v>
                </c:pt>
                <c:pt idx="31">
                  <c:v>0.58342967244701349</c:v>
                </c:pt>
                <c:pt idx="32">
                  <c:v>0.58998073217726399</c:v>
                </c:pt>
                <c:pt idx="33">
                  <c:v>0.59499036608863198</c:v>
                </c:pt>
                <c:pt idx="34">
                  <c:v>0.63969171483622356</c:v>
                </c:pt>
                <c:pt idx="35">
                  <c:v>0.64624277456647394</c:v>
                </c:pt>
                <c:pt idx="36">
                  <c:v>0.66897880539499033</c:v>
                </c:pt>
                <c:pt idx="37">
                  <c:v>0.67630057803468213</c:v>
                </c:pt>
                <c:pt idx="38">
                  <c:v>0.70250481695568401</c:v>
                </c:pt>
                <c:pt idx="39">
                  <c:v>0.73102119460500958</c:v>
                </c:pt>
                <c:pt idx="40">
                  <c:v>0.77379576107899806</c:v>
                </c:pt>
                <c:pt idx="41">
                  <c:v>0.78342967244701345</c:v>
                </c:pt>
                <c:pt idx="42">
                  <c:v>0.90481695568400766</c:v>
                </c:pt>
                <c:pt idx="43">
                  <c:v>0.92408477842003856</c:v>
                </c:pt>
                <c:pt idx="44">
                  <c:v>0.93294797687861275</c:v>
                </c:pt>
                <c:pt idx="45">
                  <c:v>0.93834296724470134</c:v>
                </c:pt>
                <c:pt idx="46">
                  <c:v>0.96647398843930632</c:v>
                </c:pt>
                <c:pt idx="47">
                  <c:v>0.96878612716763002</c:v>
                </c:pt>
                <c:pt idx="48">
                  <c:v>0.97957610789980731</c:v>
                </c:pt>
                <c:pt idx="49">
                  <c:v>0.98342967244701351</c:v>
                </c:pt>
                <c:pt idx="50">
                  <c:v>0.98381502890173411</c:v>
                </c:pt>
                <c:pt idx="51">
                  <c:v>0.98381502890173411</c:v>
                </c:pt>
                <c:pt idx="52">
                  <c:v>0.98497109826589591</c:v>
                </c:pt>
                <c:pt idx="53">
                  <c:v>0.99306358381502891</c:v>
                </c:pt>
                <c:pt idx="54">
                  <c:v>0.9953757225433526</c:v>
                </c:pt>
                <c:pt idx="55">
                  <c:v>0.9953757225433526</c:v>
                </c:pt>
                <c:pt idx="56">
                  <c:v>0.9953757225433526</c:v>
                </c:pt>
                <c:pt idx="57">
                  <c:v>0.99691714836223511</c:v>
                </c:pt>
                <c:pt idx="58">
                  <c:v>0.99691714836223511</c:v>
                </c:pt>
                <c:pt idx="59">
                  <c:v>0.9973025048169557</c:v>
                </c:pt>
                <c:pt idx="60">
                  <c:v>0.9973025048169557</c:v>
                </c:pt>
                <c:pt idx="61">
                  <c:v>0.9973025048169557</c:v>
                </c:pt>
                <c:pt idx="62">
                  <c:v>0.9973025048169557</c:v>
                </c:pt>
                <c:pt idx="63">
                  <c:v>0.9973025048169557</c:v>
                </c:pt>
                <c:pt idx="64">
                  <c:v>0.9973025048169557</c:v>
                </c:pt>
                <c:pt idx="65">
                  <c:v>0.9973025048169557</c:v>
                </c:pt>
                <c:pt idx="66">
                  <c:v>0.9973025048169557</c:v>
                </c:pt>
                <c:pt idx="67">
                  <c:v>0.9973025048169557</c:v>
                </c:pt>
                <c:pt idx="68">
                  <c:v>0.9973025048169557</c:v>
                </c:pt>
                <c:pt idx="69">
                  <c:v>0.9973025048169557</c:v>
                </c:pt>
                <c:pt idx="70">
                  <c:v>0.9973025048169557</c:v>
                </c:pt>
                <c:pt idx="71">
                  <c:v>0.9976878612716763</c:v>
                </c:pt>
                <c:pt idx="72">
                  <c:v>0.9976878612716763</c:v>
                </c:pt>
                <c:pt idx="73">
                  <c:v>0.9976878612716763</c:v>
                </c:pt>
                <c:pt idx="74">
                  <c:v>0.9976878612716763</c:v>
                </c:pt>
                <c:pt idx="75">
                  <c:v>0.9988439306358381</c:v>
                </c:pt>
                <c:pt idx="76">
                  <c:v>1</c:v>
                </c:pt>
                <c:pt idx="7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A-432B-AA0B-DD97FC91E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595183"/>
        <c:axId val="1"/>
      </c:lineChart>
      <c:catAx>
        <c:axId val="855595183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[1]Summary!$AE$5:$AE$128</c:f>
              <c:numCache>
                <c:formatCode>General</c:formatCode>
                <c:ptCount val="124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xVal>
          <c:yVal>
            <c:numRef>
              <c:f>[1]Summary!$AF$5:$AF$128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94</c:v>
                </c:pt>
                <c:pt idx="3">
                  <c:v>9</c:v>
                </c:pt>
                <c:pt idx="4">
                  <c:v>44</c:v>
                </c:pt>
                <c:pt idx="5">
                  <c:v>216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80</c:v>
                </c:pt>
                <c:pt idx="10">
                  <c:v>701</c:v>
                </c:pt>
                <c:pt idx="11">
                  <c:v>982</c:v>
                </c:pt>
                <c:pt idx="12">
                  <c:v>45</c:v>
                </c:pt>
                <c:pt idx="13">
                  <c:v>144</c:v>
                </c:pt>
                <c:pt idx="14">
                  <c:v>30</c:v>
                </c:pt>
                <c:pt idx="15">
                  <c:v>77</c:v>
                </c:pt>
                <c:pt idx="16">
                  <c:v>21</c:v>
                </c:pt>
                <c:pt idx="17">
                  <c:v>38</c:v>
                </c:pt>
                <c:pt idx="18">
                  <c:v>135</c:v>
                </c:pt>
                <c:pt idx="19">
                  <c:v>85</c:v>
                </c:pt>
                <c:pt idx="20">
                  <c:v>2</c:v>
                </c:pt>
                <c:pt idx="21">
                  <c:v>13</c:v>
                </c:pt>
                <c:pt idx="22">
                  <c:v>210</c:v>
                </c:pt>
                <c:pt idx="23">
                  <c:v>134</c:v>
                </c:pt>
                <c:pt idx="24">
                  <c:v>376</c:v>
                </c:pt>
                <c:pt idx="25">
                  <c:v>85</c:v>
                </c:pt>
                <c:pt idx="26">
                  <c:v>12</c:v>
                </c:pt>
                <c:pt idx="27">
                  <c:v>23</c:v>
                </c:pt>
                <c:pt idx="28">
                  <c:v>0</c:v>
                </c:pt>
                <c:pt idx="29">
                  <c:v>129</c:v>
                </c:pt>
                <c:pt idx="30">
                  <c:v>4</c:v>
                </c:pt>
                <c:pt idx="31">
                  <c:v>5</c:v>
                </c:pt>
                <c:pt idx="32">
                  <c:v>1</c:v>
                </c:pt>
                <c:pt idx="33">
                  <c:v>27</c:v>
                </c:pt>
                <c:pt idx="34">
                  <c:v>7</c:v>
                </c:pt>
                <c:pt idx="35">
                  <c:v>1</c:v>
                </c:pt>
                <c:pt idx="36">
                  <c:v>31</c:v>
                </c:pt>
                <c:pt idx="37">
                  <c:v>33</c:v>
                </c:pt>
                <c:pt idx="38">
                  <c:v>13</c:v>
                </c:pt>
                <c:pt idx="39">
                  <c:v>2</c:v>
                </c:pt>
                <c:pt idx="40">
                  <c:v>125</c:v>
                </c:pt>
                <c:pt idx="41">
                  <c:v>21</c:v>
                </c:pt>
                <c:pt idx="42">
                  <c:v>137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5</c:v>
                </c:pt>
                <c:pt idx="47">
                  <c:v>0</c:v>
                </c:pt>
                <c:pt idx="48">
                  <c:v>37</c:v>
                </c:pt>
                <c:pt idx="49">
                  <c:v>19</c:v>
                </c:pt>
                <c:pt idx="50">
                  <c:v>3</c:v>
                </c:pt>
                <c:pt idx="51">
                  <c:v>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4A-4334-8D65-4069B35D3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1839"/>
        <c:axId val="1"/>
      </c:scatterChart>
      <c:valAx>
        <c:axId val="85560183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183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xVal>
          <c:yVal>
            <c:numRef>
              <c:f>[1]Summary!$AA$5:$AA$131</c:f>
              <c:numCache>
                <c:formatCode>General</c:formatCode>
                <c:ptCount val="127"/>
                <c:pt idx="0">
                  <c:v>0</c:v>
                </c:pt>
                <c:pt idx="1">
                  <c:v>28</c:v>
                </c:pt>
                <c:pt idx="2">
                  <c:v>3</c:v>
                </c:pt>
                <c:pt idx="3">
                  <c:v>107</c:v>
                </c:pt>
                <c:pt idx="4">
                  <c:v>3</c:v>
                </c:pt>
                <c:pt idx="5">
                  <c:v>240</c:v>
                </c:pt>
                <c:pt idx="6">
                  <c:v>9</c:v>
                </c:pt>
                <c:pt idx="7">
                  <c:v>72</c:v>
                </c:pt>
                <c:pt idx="8">
                  <c:v>207</c:v>
                </c:pt>
                <c:pt idx="9">
                  <c:v>24</c:v>
                </c:pt>
                <c:pt idx="10">
                  <c:v>1</c:v>
                </c:pt>
                <c:pt idx="11">
                  <c:v>17</c:v>
                </c:pt>
                <c:pt idx="12">
                  <c:v>86</c:v>
                </c:pt>
                <c:pt idx="13">
                  <c:v>61</c:v>
                </c:pt>
                <c:pt idx="14">
                  <c:v>47</c:v>
                </c:pt>
                <c:pt idx="15">
                  <c:v>1655</c:v>
                </c:pt>
                <c:pt idx="16">
                  <c:v>11</c:v>
                </c:pt>
                <c:pt idx="17">
                  <c:v>191</c:v>
                </c:pt>
                <c:pt idx="18">
                  <c:v>82</c:v>
                </c:pt>
                <c:pt idx="19">
                  <c:v>27</c:v>
                </c:pt>
                <c:pt idx="20">
                  <c:v>69</c:v>
                </c:pt>
                <c:pt idx="21">
                  <c:v>204</c:v>
                </c:pt>
                <c:pt idx="22">
                  <c:v>1276</c:v>
                </c:pt>
                <c:pt idx="23">
                  <c:v>43</c:v>
                </c:pt>
                <c:pt idx="24">
                  <c:v>178</c:v>
                </c:pt>
                <c:pt idx="25">
                  <c:v>14</c:v>
                </c:pt>
                <c:pt idx="26">
                  <c:v>114</c:v>
                </c:pt>
                <c:pt idx="27">
                  <c:v>7</c:v>
                </c:pt>
                <c:pt idx="28">
                  <c:v>115</c:v>
                </c:pt>
                <c:pt idx="29">
                  <c:v>238</c:v>
                </c:pt>
                <c:pt idx="30">
                  <c:v>139</c:v>
                </c:pt>
                <c:pt idx="31">
                  <c:v>14</c:v>
                </c:pt>
                <c:pt idx="32">
                  <c:v>770</c:v>
                </c:pt>
                <c:pt idx="33">
                  <c:v>16</c:v>
                </c:pt>
                <c:pt idx="34">
                  <c:v>108</c:v>
                </c:pt>
                <c:pt idx="35">
                  <c:v>29</c:v>
                </c:pt>
                <c:pt idx="36">
                  <c:v>51</c:v>
                </c:pt>
                <c:pt idx="37">
                  <c:v>27</c:v>
                </c:pt>
                <c:pt idx="38">
                  <c:v>2</c:v>
                </c:pt>
                <c:pt idx="39">
                  <c:v>441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5</c:v>
                </c:pt>
                <c:pt idx="44">
                  <c:v>106</c:v>
                </c:pt>
                <c:pt idx="45">
                  <c:v>60</c:v>
                </c:pt>
                <c:pt idx="46">
                  <c:v>360</c:v>
                </c:pt>
                <c:pt idx="47">
                  <c:v>0</c:v>
                </c:pt>
                <c:pt idx="48">
                  <c:v>5</c:v>
                </c:pt>
                <c:pt idx="49">
                  <c:v>33</c:v>
                </c:pt>
                <c:pt idx="50">
                  <c:v>52</c:v>
                </c:pt>
                <c:pt idx="51">
                  <c:v>13</c:v>
                </c:pt>
                <c:pt idx="52">
                  <c:v>9</c:v>
                </c:pt>
                <c:pt idx="53">
                  <c:v>2</c:v>
                </c:pt>
                <c:pt idx="54">
                  <c:v>2</c:v>
                </c:pt>
                <c:pt idx="55">
                  <c:v>13</c:v>
                </c:pt>
                <c:pt idx="56">
                  <c:v>41</c:v>
                </c:pt>
                <c:pt idx="57">
                  <c:v>29</c:v>
                </c:pt>
                <c:pt idx="58">
                  <c:v>80</c:v>
                </c:pt>
                <c:pt idx="59">
                  <c:v>426</c:v>
                </c:pt>
                <c:pt idx="60">
                  <c:v>11</c:v>
                </c:pt>
                <c:pt idx="61">
                  <c:v>5</c:v>
                </c:pt>
                <c:pt idx="62">
                  <c:v>13</c:v>
                </c:pt>
                <c:pt idx="63">
                  <c:v>0</c:v>
                </c:pt>
                <c:pt idx="64">
                  <c:v>4</c:v>
                </c:pt>
                <c:pt idx="65">
                  <c:v>23</c:v>
                </c:pt>
                <c:pt idx="66">
                  <c:v>1</c:v>
                </c:pt>
                <c:pt idx="67">
                  <c:v>137</c:v>
                </c:pt>
                <c:pt idx="68">
                  <c:v>3</c:v>
                </c:pt>
                <c:pt idx="69">
                  <c:v>10</c:v>
                </c:pt>
                <c:pt idx="70">
                  <c:v>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F1-4CD7-B81F-9ABF650D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1855"/>
        <c:axId val="1"/>
      </c:scatterChart>
      <c:valAx>
        <c:axId val="855591855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18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[1]Summary!$U$5:$U$195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40179</c:v>
                </c:pt>
                <c:pt idx="3">
                  <c:v>40183</c:v>
                </c:pt>
                <c:pt idx="4">
                  <c:v>40184</c:v>
                </c:pt>
                <c:pt idx="5">
                  <c:v>40186</c:v>
                </c:pt>
                <c:pt idx="6">
                  <c:v>40187</c:v>
                </c:pt>
                <c:pt idx="7">
                  <c:v>40189</c:v>
                </c:pt>
                <c:pt idx="8">
                  <c:v>40190</c:v>
                </c:pt>
                <c:pt idx="9">
                  <c:v>40191</c:v>
                </c:pt>
                <c:pt idx="10">
                  <c:v>40193</c:v>
                </c:pt>
                <c:pt idx="11">
                  <c:v>40193</c:v>
                </c:pt>
                <c:pt idx="12">
                  <c:v>40197</c:v>
                </c:pt>
                <c:pt idx="13">
                  <c:v>40200</c:v>
                </c:pt>
                <c:pt idx="14">
                  <c:v>40201</c:v>
                </c:pt>
                <c:pt idx="15">
                  <c:v>40203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40215</c:v>
                </c:pt>
                <c:pt idx="20">
                  <c:v>40217</c:v>
                </c:pt>
                <c:pt idx="21">
                  <c:v>40218</c:v>
                </c:pt>
                <c:pt idx="22">
                  <c:v>40219</c:v>
                </c:pt>
                <c:pt idx="23">
                  <c:v>40220</c:v>
                </c:pt>
                <c:pt idx="24">
                  <c:v>40221</c:v>
                </c:pt>
                <c:pt idx="25">
                  <c:v>40222</c:v>
                </c:pt>
                <c:pt idx="26">
                  <c:v>40225</c:v>
                </c:pt>
                <c:pt idx="27">
                  <c:v>40226</c:v>
                </c:pt>
                <c:pt idx="28">
                  <c:v>40226</c:v>
                </c:pt>
                <c:pt idx="29">
                  <c:v>40227</c:v>
                </c:pt>
                <c:pt idx="30">
                  <c:v>40229</c:v>
                </c:pt>
                <c:pt idx="31">
                  <c:v>40232</c:v>
                </c:pt>
                <c:pt idx="32">
                  <c:v>40233</c:v>
                </c:pt>
                <c:pt idx="33">
                  <c:v>40233</c:v>
                </c:pt>
                <c:pt idx="34">
                  <c:v>40235</c:v>
                </c:pt>
                <c:pt idx="35">
                  <c:v>40235</c:v>
                </c:pt>
                <c:pt idx="36">
                  <c:v>40240</c:v>
                </c:pt>
                <c:pt idx="37">
                  <c:v>40242</c:v>
                </c:pt>
                <c:pt idx="38">
                  <c:v>40244</c:v>
                </c:pt>
                <c:pt idx="39">
                  <c:v>40245</c:v>
                </c:pt>
                <c:pt idx="40">
                  <c:v>40246</c:v>
                </c:pt>
                <c:pt idx="41">
                  <c:v>40247</c:v>
                </c:pt>
                <c:pt idx="42">
                  <c:v>40249</c:v>
                </c:pt>
                <c:pt idx="43">
                  <c:v>40250</c:v>
                </c:pt>
                <c:pt idx="44">
                  <c:v>40251</c:v>
                </c:pt>
                <c:pt idx="45">
                  <c:v>40252</c:v>
                </c:pt>
                <c:pt idx="46">
                  <c:v>40254</c:v>
                </c:pt>
                <c:pt idx="47">
                  <c:v>40256</c:v>
                </c:pt>
                <c:pt idx="48">
                  <c:v>40257</c:v>
                </c:pt>
                <c:pt idx="49">
                  <c:v>40258</c:v>
                </c:pt>
                <c:pt idx="50">
                  <c:v>40259</c:v>
                </c:pt>
                <c:pt idx="51">
                  <c:v>40261</c:v>
                </c:pt>
                <c:pt idx="52">
                  <c:v>40263</c:v>
                </c:pt>
                <c:pt idx="53">
                  <c:v>40264</c:v>
                </c:pt>
                <c:pt idx="54">
                  <c:v>40265</c:v>
                </c:pt>
                <c:pt idx="55">
                  <c:v>40270</c:v>
                </c:pt>
                <c:pt idx="56">
                  <c:v>40272</c:v>
                </c:pt>
                <c:pt idx="57">
                  <c:v>40272</c:v>
                </c:pt>
                <c:pt idx="58">
                  <c:v>40276</c:v>
                </c:pt>
                <c:pt idx="59">
                  <c:v>40277</c:v>
                </c:pt>
                <c:pt idx="60">
                  <c:v>40278</c:v>
                </c:pt>
                <c:pt idx="61">
                  <c:v>40285</c:v>
                </c:pt>
                <c:pt idx="62">
                  <c:v>40285</c:v>
                </c:pt>
                <c:pt idx="63">
                  <c:v>40285</c:v>
                </c:pt>
                <c:pt idx="64">
                  <c:v>40292</c:v>
                </c:pt>
                <c:pt idx="65">
                  <c:v>40292</c:v>
                </c:pt>
                <c:pt idx="66">
                  <c:v>40298</c:v>
                </c:pt>
                <c:pt idx="67">
                  <c:v>40299</c:v>
                </c:pt>
                <c:pt idx="68">
                  <c:v>40301</c:v>
                </c:pt>
                <c:pt idx="69">
                  <c:v>40301</c:v>
                </c:pt>
                <c:pt idx="70">
                  <c:v>40305</c:v>
                </c:pt>
                <c:pt idx="71">
                  <c:v>40307</c:v>
                </c:pt>
                <c:pt idx="72">
                  <c:v>40307</c:v>
                </c:pt>
                <c:pt idx="73">
                  <c:v>40311</c:v>
                </c:pt>
                <c:pt idx="74">
                  <c:v>40313</c:v>
                </c:pt>
                <c:pt idx="75">
                  <c:v>40315</c:v>
                </c:pt>
                <c:pt idx="76">
                  <c:v>40317</c:v>
                </c:pt>
                <c:pt idx="77">
                  <c:v>40320</c:v>
                </c:pt>
                <c:pt idx="78">
                  <c:v>40320</c:v>
                </c:pt>
                <c:pt idx="79">
                  <c:v>40323</c:v>
                </c:pt>
                <c:pt idx="80">
                  <c:v>40324</c:v>
                </c:pt>
                <c:pt idx="81">
                  <c:v>40327</c:v>
                </c:pt>
                <c:pt idx="82">
                  <c:v>40327</c:v>
                </c:pt>
                <c:pt idx="83">
                  <c:v>40329</c:v>
                </c:pt>
                <c:pt idx="84">
                  <c:v>40331</c:v>
                </c:pt>
                <c:pt idx="85">
                  <c:v>40333</c:v>
                </c:pt>
                <c:pt idx="86">
                  <c:v>40334</c:v>
                </c:pt>
                <c:pt idx="87">
                  <c:v>40335</c:v>
                </c:pt>
                <c:pt idx="88">
                  <c:v>40341</c:v>
                </c:pt>
                <c:pt idx="89">
                  <c:v>40341</c:v>
                </c:pt>
                <c:pt idx="90">
                  <c:v>40345</c:v>
                </c:pt>
                <c:pt idx="91">
                  <c:v>40348</c:v>
                </c:pt>
                <c:pt idx="92">
                  <c:v>40350</c:v>
                </c:pt>
                <c:pt idx="93">
                  <c:v>40352</c:v>
                </c:pt>
                <c:pt idx="94">
                  <c:v>40355</c:v>
                </c:pt>
                <c:pt idx="95">
                  <c:v>40356</c:v>
                </c:pt>
                <c:pt idx="96">
                  <c:v>40358</c:v>
                </c:pt>
                <c:pt idx="97">
                  <c:v>40359</c:v>
                </c:pt>
                <c:pt idx="98">
                  <c:v>40366</c:v>
                </c:pt>
                <c:pt idx="99">
                  <c:v>40370</c:v>
                </c:pt>
                <c:pt idx="100">
                  <c:v>40370</c:v>
                </c:pt>
                <c:pt idx="101">
                  <c:v>40372</c:v>
                </c:pt>
                <c:pt idx="102">
                  <c:v>40372</c:v>
                </c:pt>
                <c:pt idx="103">
                  <c:v>40374</c:v>
                </c:pt>
                <c:pt idx="104">
                  <c:v>40376</c:v>
                </c:pt>
                <c:pt idx="105">
                  <c:v>40377</c:v>
                </c:pt>
                <c:pt idx="106">
                  <c:v>40381</c:v>
                </c:pt>
                <c:pt idx="107">
                  <c:v>40383</c:v>
                </c:pt>
                <c:pt idx="108">
                  <c:v>40384</c:v>
                </c:pt>
                <c:pt idx="109">
                  <c:v>40386</c:v>
                </c:pt>
                <c:pt idx="110">
                  <c:v>40387</c:v>
                </c:pt>
                <c:pt idx="111">
                  <c:v>40388</c:v>
                </c:pt>
                <c:pt idx="112">
                  <c:v>40390</c:v>
                </c:pt>
                <c:pt idx="113">
                  <c:v>40394</c:v>
                </c:pt>
                <c:pt idx="114">
                  <c:v>40397</c:v>
                </c:pt>
                <c:pt idx="115">
                  <c:v>40398</c:v>
                </c:pt>
                <c:pt idx="116">
                  <c:v>40400</c:v>
                </c:pt>
                <c:pt idx="117">
                  <c:v>40402</c:v>
                </c:pt>
                <c:pt idx="118">
                  <c:v>40404</c:v>
                </c:pt>
                <c:pt idx="119">
                  <c:v>40406</c:v>
                </c:pt>
                <c:pt idx="120">
                  <c:v>40406</c:v>
                </c:pt>
                <c:pt idx="121">
                  <c:v>40409</c:v>
                </c:pt>
                <c:pt idx="122">
                  <c:v>40411</c:v>
                </c:pt>
                <c:pt idx="123">
                  <c:v>40412</c:v>
                </c:pt>
                <c:pt idx="124">
                  <c:v>40413</c:v>
                </c:pt>
                <c:pt idx="125">
                  <c:v>40413</c:v>
                </c:pt>
                <c:pt idx="126">
                  <c:v>40416</c:v>
                </c:pt>
                <c:pt idx="127">
                  <c:v>40416</c:v>
                </c:pt>
                <c:pt idx="128">
                  <c:v>40418</c:v>
                </c:pt>
                <c:pt idx="129">
                  <c:v>40419</c:v>
                </c:pt>
                <c:pt idx="130">
                  <c:v>40422</c:v>
                </c:pt>
                <c:pt idx="131">
                  <c:v>40426</c:v>
                </c:pt>
                <c:pt idx="132">
                  <c:v>40427</c:v>
                </c:pt>
                <c:pt idx="133">
                  <c:v>40432</c:v>
                </c:pt>
                <c:pt idx="134">
                  <c:v>40433</c:v>
                </c:pt>
                <c:pt idx="135">
                  <c:v>40435</c:v>
                </c:pt>
                <c:pt idx="136">
                  <c:v>40436</c:v>
                </c:pt>
                <c:pt idx="137">
                  <c:v>40439</c:v>
                </c:pt>
                <c:pt idx="138">
                  <c:v>40440</c:v>
                </c:pt>
                <c:pt idx="139">
                  <c:v>40440</c:v>
                </c:pt>
                <c:pt idx="140">
                  <c:v>40441</c:v>
                </c:pt>
                <c:pt idx="141">
                  <c:v>40443</c:v>
                </c:pt>
                <c:pt idx="142">
                  <c:v>40446</c:v>
                </c:pt>
                <c:pt idx="143">
                  <c:v>40449</c:v>
                </c:pt>
                <c:pt idx="144">
                  <c:v>40449</c:v>
                </c:pt>
                <c:pt idx="145">
                  <c:v>40449</c:v>
                </c:pt>
                <c:pt idx="146">
                  <c:v>40452</c:v>
                </c:pt>
                <c:pt idx="147">
                  <c:v>40453</c:v>
                </c:pt>
                <c:pt idx="148">
                  <c:v>40457</c:v>
                </c:pt>
                <c:pt idx="149">
                  <c:v>40460</c:v>
                </c:pt>
                <c:pt idx="150">
                  <c:v>40461</c:v>
                </c:pt>
                <c:pt idx="151">
                  <c:v>40461</c:v>
                </c:pt>
                <c:pt idx="152">
                  <c:v>40462</c:v>
                </c:pt>
                <c:pt idx="153">
                  <c:v>40467</c:v>
                </c:pt>
                <c:pt idx="154">
                  <c:v>40467</c:v>
                </c:pt>
                <c:pt idx="155">
                  <c:v>40471</c:v>
                </c:pt>
                <c:pt idx="156">
                  <c:v>40471</c:v>
                </c:pt>
                <c:pt idx="157">
                  <c:v>40474</c:v>
                </c:pt>
                <c:pt idx="158">
                  <c:v>40474</c:v>
                </c:pt>
                <c:pt idx="159">
                  <c:v>40475</c:v>
                </c:pt>
                <c:pt idx="160">
                  <c:v>40478</c:v>
                </c:pt>
                <c:pt idx="161">
                  <c:v>40480</c:v>
                </c:pt>
                <c:pt idx="162">
                  <c:v>40482</c:v>
                </c:pt>
                <c:pt idx="163">
                  <c:v>40483</c:v>
                </c:pt>
                <c:pt idx="164">
                  <c:v>40485</c:v>
                </c:pt>
                <c:pt idx="165">
                  <c:v>40488</c:v>
                </c:pt>
                <c:pt idx="166">
                  <c:v>40489</c:v>
                </c:pt>
                <c:pt idx="167">
                  <c:v>40490</c:v>
                </c:pt>
                <c:pt idx="168">
                  <c:v>40490</c:v>
                </c:pt>
                <c:pt idx="169">
                  <c:v>40496</c:v>
                </c:pt>
                <c:pt idx="170">
                  <c:v>40496</c:v>
                </c:pt>
                <c:pt idx="171">
                  <c:v>40499</c:v>
                </c:pt>
                <c:pt idx="172">
                  <c:v>40502</c:v>
                </c:pt>
                <c:pt idx="173">
                  <c:v>40503</c:v>
                </c:pt>
                <c:pt idx="174">
                  <c:v>40508</c:v>
                </c:pt>
                <c:pt idx="175">
                  <c:v>40513</c:v>
                </c:pt>
                <c:pt idx="176">
                  <c:v>40514</c:v>
                </c:pt>
                <c:pt idx="177">
                  <c:v>40514</c:v>
                </c:pt>
                <c:pt idx="178">
                  <c:v>40517</c:v>
                </c:pt>
                <c:pt idx="179">
                  <c:v>40520</c:v>
                </c:pt>
                <c:pt idx="180">
                  <c:v>40521</c:v>
                </c:pt>
                <c:pt idx="181">
                  <c:v>40523</c:v>
                </c:pt>
                <c:pt idx="182">
                  <c:v>40527</c:v>
                </c:pt>
                <c:pt idx="183">
                  <c:v>40531</c:v>
                </c:pt>
                <c:pt idx="184">
                  <c:v>40531</c:v>
                </c:pt>
                <c:pt idx="185">
                  <c:v>40533</c:v>
                </c:pt>
                <c:pt idx="186">
                  <c:v>40533</c:v>
                </c:pt>
                <c:pt idx="187">
                  <c:v>40534</c:v>
                </c:pt>
                <c:pt idx="188">
                  <c:v>40536</c:v>
                </c:pt>
                <c:pt idx="189">
                  <c:v>40539</c:v>
                </c:pt>
                <c:pt idx="190">
                  <c:v>40541</c:v>
                </c:pt>
              </c:numCache>
            </c:numRef>
          </c:xVal>
          <c:yVal>
            <c:numRef>
              <c:f>[1]Summary!$V$5:$V$195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9</c:v>
                </c:pt>
                <c:pt idx="4">
                  <c:v>0</c:v>
                </c:pt>
                <c:pt idx="5">
                  <c:v>116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3</c:v>
                </c:pt>
                <c:pt idx="20">
                  <c:v>17</c:v>
                </c:pt>
                <c:pt idx="21">
                  <c:v>14</c:v>
                </c:pt>
                <c:pt idx="22">
                  <c:v>555</c:v>
                </c:pt>
                <c:pt idx="23">
                  <c:v>29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15</c:v>
                </c:pt>
                <c:pt idx="28">
                  <c:v>10</c:v>
                </c:pt>
                <c:pt idx="29">
                  <c:v>199</c:v>
                </c:pt>
                <c:pt idx="30">
                  <c:v>3</c:v>
                </c:pt>
                <c:pt idx="31">
                  <c:v>3</c:v>
                </c:pt>
                <c:pt idx="32">
                  <c:v>7</c:v>
                </c:pt>
                <c:pt idx="33">
                  <c:v>11</c:v>
                </c:pt>
                <c:pt idx="34">
                  <c:v>5</c:v>
                </c:pt>
                <c:pt idx="35">
                  <c:v>49</c:v>
                </c:pt>
                <c:pt idx="36">
                  <c:v>14</c:v>
                </c:pt>
                <c:pt idx="37">
                  <c:v>15</c:v>
                </c:pt>
                <c:pt idx="38">
                  <c:v>0</c:v>
                </c:pt>
                <c:pt idx="39">
                  <c:v>278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3</c:v>
                </c:pt>
                <c:pt idx="44">
                  <c:v>57</c:v>
                </c:pt>
                <c:pt idx="45">
                  <c:v>85</c:v>
                </c:pt>
                <c:pt idx="46">
                  <c:v>4</c:v>
                </c:pt>
                <c:pt idx="47">
                  <c:v>0</c:v>
                </c:pt>
                <c:pt idx="48">
                  <c:v>11</c:v>
                </c:pt>
                <c:pt idx="49">
                  <c:v>23</c:v>
                </c:pt>
                <c:pt idx="50">
                  <c:v>1</c:v>
                </c:pt>
                <c:pt idx="51">
                  <c:v>4</c:v>
                </c:pt>
                <c:pt idx="52">
                  <c:v>1</c:v>
                </c:pt>
                <c:pt idx="53">
                  <c:v>116</c:v>
                </c:pt>
                <c:pt idx="54">
                  <c:v>8</c:v>
                </c:pt>
                <c:pt idx="55">
                  <c:v>9</c:v>
                </c:pt>
                <c:pt idx="56">
                  <c:v>63</c:v>
                </c:pt>
                <c:pt idx="57">
                  <c:v>5</c:v>
                </c:pt>
                <c:pt idx="58">
                  <c:v>2</c:v>
                </c:pt>
                <c:pt idx="59">
                  <c:v>36</c:v>
                </c:pt>
                <c:pt idx="60">
                  <c:v>17</c:v>
                </c:pt>
                <c:pt idx="61">
                  <c:v>9</c:v>
                </c:pt>
                <c:pt idx="62">
                  <c:v>36</c:v>
                </c:pt>
                <c:pt idx="63">
                  <c:v>19</c:v>
                </c:pt>
                <c:pt idx="64">
                  <c:v>2</c:v>
                </c:pt>
                <c:pt idx="65">
                  <c:v>2</c:v>
                </c:pt>
                <c:pt idx="66">
                  <c:v>168</c:v>
                </c:pt>
                <c:pt idx="67">
                  <c:v>1</c:v>
                </c:pt>
                <c:pt idx="68">
                  <c:v>1</c:v>
                </c:pt>
                <c:pt idx="69">
                  <c:v>65</c:v>
                </c:pt>
                <c:pt idx="70">
                  <c:v>1</c:v>
                </c:pt>
                <c:pt idx="71">
                  <c:v>13</c:v>
                </c:pt>
                <c:pt idx="72">
                  <c:v>3</c:v>
                </c:pt>
                <c:pt idx="73">
                  <c:v>5</c:v>
                </c:pt>
                <c:pt idx="74">
                  <c:v>152</c:v>
                </c:pt>
                <c:pt idx="75">
                  <c:v>0</c:v>
                </c:pt>
                <c:pt idx="76">
                  <c:v>37</c:v>
                </c:pt>
                <c:pt idx="77">
                  <c:v>5</c:v>
                </c:pt>
                <c:pt idx="78">
                  <c:v>197</c:v>
                </c:pt>
                <c:pt idx="79">
                  <c:v>16</c:v>
                </c:pt>
                <c:pt idx="80">
                  <c:v>1</c:v>
                </c:pt>
                <c:pt idx="81">
                  <c:v>5</c:v>
                </c:pt>
                <c:pt idx="82">
                  <c:v>81</c:v>
                </c:pt>
                <c:pt idx="83">
                  <c:v>41</c:v>
                </c:pt>
                <c:pt idx="84">
                  <c:v>1</c:v>
                </c:pt>
                <c:pt idx="85">
                  <c:v>12</c:v>
                </c:pt>
                <c:pt idx="86">
                  <c:v>0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4</c:v>
                </c:pt>
                <c:pt idx="93">
                  <c:v>5</c:v>
                </c:pt>
                <c:pt idx="94">
                  <c:v>0</c:v>
                </c:pt>
                <c:pt idx="95">
                  <c:v>4</c:v>
                </c:pt>
                <c:pt idx="96">
                  <c:v>9</c:v>
                </c:pt>
                <c:pt idx="97">
                  <c:v>169</c:v>
                </c:pt>
                <c:pt idx="98">
                  <c:v>13</c:v>
                </c:pt>
                <c:pt idx="99">
                  <c:v>0</c:v>
                </c:pt>
                <c:pt idx="100">
                  <c:v>0</c:v>
                </c:pt>
                <c:pt idx="101">
                  <c:v>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6</c:v>
                </c:pt>
                <c:pt idx="107">
                  <c:v>1</c:v>
                </c:pt>
                <c:pt idx="108">
                  <c:v>0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29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45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2-44EC-8A80-F9B8AF2E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3919"/>
        <c:axId val="1"/>
      </c:scatterChart>
      <c:valAx>
        <c:axId val="85560391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391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[1]Summary!$P$6:$P$87</c:f>
              <c:numCache>
                <c:formatCode>General</c:formatCode>
                <c:ptCount val="82"/>
                <c:pt idx="0">
                  <c:v>40203</c:v>
                </c:pt>
                <c:pt idx="1">
                  <c:v>40205</c:v>
                </c:pt>
                <c:pt idx="2">
                  <c:v>40205</c:v>
                </c:pt>
                <c:pt idx="3">
                  <c:v>40207</c:v>
                </c:pt>
                <c:pt idx="4">
                  <c:v>40207</c:v>
                </c:pt>
                <c:pt idx="5">
                  <c:v>40208</c:v>
                </c:pt>
                <c:pt idx="6">
                  <c:v>40210</c:v>
                </c:pt>
                <c:pt idx="7">
                  <c:v>40233</c:v>
                </c:pt>
                <c:pt idx="8">
                  <c:v>40233</c:v>
                </c:pt>
                <c:pt idx="9">
                  <c:v>40234</c:v>
                </c:pt>
                <c:pt idx="10">
                  <c:v>40234</c:v>
                </c:pt>
                <c:pt idx="11">
                  <c:v>40235</c:v>
                </c:pt>
                <c:pt idx="12">
                  <c:v>40237</c:v>
                </c:pt>
                <c:pt idx="13">
                  <c:v>40252</c:v>
                </c:pt>
                <c:pt idx="14">
                  <c:v>40263</c:v>
                </c:pt>
                <c:pt idx="15">
                  <c:v>40263</c:v>
                </c:pt>
                <c:pt idx="16">
                  <c:v>40264</c:v>
                </c:pt>
                <c:pt idx="17">
                  <c:v>40265</c:v>
                </c:pt>
                <c:pt idx="18">
                  <c:v>40265</c:v>
                </c:pt>
                <c:pt idx="19">
                  <c:v>40266</c:v>
                </c:pt>
                <c:pt idx="20">
                  <c:v>40283</c:v>
                </c:pt>
                <c:pt idx="21">
                  <c:v>40288</c:v>
                </c:pt>
                <c:pt idx="22">
                  <c:v>40289</c:v>
                </c:pt>
                <c:pt idx="23">
                  <c:v>40293</c:v>
                </c:pt>
                <c:pt idx="24">
                  <c:v>40294</c:v>
                </c:pt>
                <c:pt idx="25">
                  <c:v>40295</c:v>
                </c:pt>
                <c:pt idx="26">
                  <c:v>40296</c:v>
                </c:pt>
                <c:pt idx="27">
                  <c:v>40298</c:v>
                </c:pt>
                <c:pt idx="28">
                  <c:v>40321</c:v>
                </c:pt>
                <c:pt idx="29">
                  <c:v>40324</c:v>
                </c:pt>
                <c:pt idx="30">
                  <c:v>40325</c:v>
                </c:pt>
                <c:pt idx="31">
                  <c:v>40326</c:v>
                </c:pt>
                <c:pt idx="32">
                  <c:v>40327</c:v>
                </c:pt>
                <c:pt idx="33">
                  <c:v>40329</c:v>
                </c:pt>
                <c:pt idx="34">
                  <c:v>40329</c:v>
                </c:pt>
                <c:pt idx="35">
                  <c:v>40351</c:v>
                </c:pt>
                <c:pt idx="36">
                  <c:v>40354</c:v>
                </c:pt>
                <c:pt idx="37">
                  <c:v>40355</c:v>
                </c:pt>
                <c:pt idx="38">
                  <c:v>40356</c:v>
                </c:pt>
                <c:pt idx="39">
                  <c:v>40356</c:v>
                </c:pt>
                <c:pt idx="40">
                  <c:v>40357</c:v>
                </c:pt>
                <c:pt idx="41">
                  <c:v>40358</c:v>
                </c:pt>
                <c:pt idx="42">
                  <c:v>40381</c:v>
                </c:pt>
                <c:pt idx="43">
                  <c:v>40383</c:v>
                </c:pt>
                <c:pt idx="44">
                  <c:v>40384</c:v>
                </c:pt>
                <c:pt idx="45">
                  <c:v>40387</c:v>
                </c:pt>
                <c:pt idx="46">
                  <c:v>40389</c:v>
                </c:pt>
                <c:pt idx="47">
                  <c:v>40389</c:v>
                </c:pt>
                <c:pt idx="48">
                  <c:v>40390</c:v>
                </c:pt>
                <c:pt idx="49">
                  <c:v>40395</c:v>
                </c:pt>
                <c:pt idx="50">
                  <c:v>40415</c:v>
                </c:pt>
                <c:pt idx="51">
                  <c:v>40417</c:v>
                </c:pt>
                <c:pt idx="52">
                  <c:v>40417</c:v>
                </c:pt>
                <c:pt idx="53">
                  <c:v>40419</c:v>
                </c:pt>
                <c:pt idx="54">
                  <c:v>40419</c:v>
                </c:pt>
                <c:pt idx="55">
                  <c:v>40420</c:v>
                </c:pt>
                <c:pt idx="56">
                  <c:v>40437</c:v>
                </c:pt>
                <c:pt idx="57">
                  <c:v>40443</c:v>
                </c:pt>
                <c:pt idx="58">
                  <c:v>40445</c:v>
                </c:pt>
                <c:pt idx="59">
                  <c:v>40445</c:v>
                </c:pt>
                <c:pt idx="60">
                  <c:v>40445</c:v>
                </c:pt>
                <c:pt idx="61">
                  <c:v>40446</c:v>
                </c:pt>
                <c:pt idx="62">
                  <c:v>40453</c:v>
                </c:pt>
                <c:pt idx="63">
                  <c:v>40465</c:v>
                </c:pt>
                <c:pt idx="64">
                  <c:v>40469</c:v>
                </c:pt>
                <c:pt idx="65">
                  <c:v>40471</c:v>
                </c:pt>
                <c:pt idx="66">
                  <c:v>40479</c:v>
                </c:pt>
                <c:pt idx="67">
                  <c:v>40480</c:v>
                </c:pt>
                <c:pt idx="68">
                  <c:v>40480</c:v>
                </c:pt>
                <c:pt idx="69">
                  <c:v>40503</c:v>
                </c:pt>
                <c:pt idx="70">
                  <c:v>40504</c:v>
                </c:pt>
                <c:pt idx="71">
                  <c:v>40507</c:v>
                </c:pt>
                <c:pt idx="72">
                  <c:v>40507</c:v>
                </c:pt>
                <c:pt idx="73">
                  <c:v>40507</c:v>
                </c:pt>
                <c:pt idx="74">
                  <c:v>40510</c:v>
                </c:pt>
                <c:pt idx="75">
                  <c:v>40510</c:v>
                </c:pt>
                <c:pt idx="76">
                  <c:v>40530</c:v>
                </c:pt>
                <c:pt idx="77">
                  <c:v>40531</c:v>
                </c:pt>
                <c:pt idx="78">
                  <c:v>40533</c:v>
                </c:pt>
                <c:pt idx="79">
                  <c:v>40533</c:v>
                </c:pt>
                <c:pt idx="80">
                  <c:v>40542</c:v>
                </c:pt>
                <c:pt idx="81">
                  <c:v>40543</c:v>
                </c:pt>
              </c:numCache>
            </c:numRef>
          </c:xVal>
          <c:yVal>
            <c:numRef>
              <c:f>[1]Summary!$Q$6:$Q$87</c:f>
              <c:numCache>
                <c:formatCode>General</c:formatCode>
                <c:ptCount val="82"/>
                <c:pt idx="0">
                  <c:v>469</c:v>
                </c:pt>
                <c:pt idx="1">
                  <c:v>48</c:v>
                </c:pt>
                <c:pt idx="2">
                  <c:v>4</c:v>
                </c:pt>
                <c:pt idx="3">
                  <c:v>1</c:v>
                </c:pt>
                <c:pt idx="4">
                  <c:v>17</c:v>
                </c:pt>
                <c:pt idx="5">
                  <c:v>238</c:v>
                </c:pt>
                <c:pt idx="6">
                  <c:v>0</c:v>
                </c:pt>
                <c:pt idx="7">
                  <c:v>113</c:v>
                </c:pt>
                <c:pt idx="8">
                  <c:v>319</c:v>
                </c:pt>
                <c:pt idx="9">
                  <c:v>205</c:v>
                </c:pt>
                <c:pt idx="10">
                  <c:v>390</c:v>
                </c:pt>
                <c:pt idx="11">
                  <c:v>29</c:v>
                </c:pt>
                <c:pt idx="12">
                  <c:v>496</c:v>
                </c:pt>
                <c:pt idx="13">
                  <c:v>210</c:v>
                </c:pt>
                <c:pt idx="14">
                  <c:v>473</c:v>
                </c:pt>
                <c:pt idx="15">
                  <c:v>10</c:v>
                </c:pt>
                <c:pt idx="16">
                  <c:v>44</c:v>
                </c:pt>
                <c:pt idx="17">
                  <c:v>497</c:v>
                </c:pt>
                <c:pt idx="18">
                  <c:v>80</c:v>
                </c:pt>
                <c:pt idx="19">
                  <c:v>17</c:v>
                </c:pt>
                <c:pt idx="20">
                  <c:v>13</c:v>
                </c:pt>
                <c:pt idx="21">
                  <c:v>78</c:v>
                </c:pt>
                <c:pt idx="22">
                  <c:v>361</c:v>
                </c:pt>
                <c:pt idx="23">
                  <c:v>76</c:v>
                </c:pt>
                <c:pt idx="24">
                  <c:v>31</c:v>
                </c:pt>
                <c:pt idx="25">
                  <c:v>37</c:v>
                </c:pt>
                <c:pt idx="26">
                  <c:v>5</c:v>
                </c:pt>
                <c:pt idx="27">
                  <c:v>175</c:v>
                </c:pt>
                <c:pt idx="28">
                  <c:v>183</c:v>
                </c:pt>
                <c:pt idx="29">
                  <c:v>398</c:v>
                </c:pt>
                <c:pt idx="30">
                  <c:v>181</c:v>
                </c:pt>
                <c:pt idx="31">
                  <c:v>34</c:v>
                </c:pt>
                <c:pt idx="32">
                  <c:v>135</c:v>
                </c:pt>
                <c:pt idx="33">
                  <c:v>32</c:v>
                </c:pt>
                <c:pt idx="34">
                  <c:v>48</c:v>
                </c:pt>
                <c:pt idx="35">
                  <c:v>22</c:v>
                </c:pt>
                <c:pt idx="36">
                  <c:v>12</c:v>
                </c:pt>
                <c:pt idx="37">
                  <c:v>14</c:v>
                </c:pt>
                <c:pt idx="38">
                  <c:v>38</c:v>
                </c:pt>
                <c:pt idx="39">
                  <c:v>40</c:v>
                </c:pt>
                <c:pt idx="40">
                  <c:v>31</c:v>
                </c:pt>
                <c:pt idx="41">
                  <c:v>43</c:v>
                </c:pt>
                <c:pt idx="42">
                  <c:v>59</c:v>
                </c:pt>
                <c:pt idx="43">
                  <c:v>1</c:v>
                </c:pt>
                <c:pt idx="44">
                  <c:v>2</c:v>
                </c:pt>
                <c:pt idx="45">
                  <c:v>41</c:v>
                </c:pt>
                <c:pt idx="46">
                  <c:v>2</c:v>
                </c:pt>
                <c:pt idx="47">
                  <c:v>0</c:v>
                </c:pt>
                <c:pt idx="48">
                  <c:v>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52</c:v>
                </c:pt>
                <c:pt idx="77">
                  <c:v>6</c:v>
                </c:pt>
                <c:pt idx="78">
                  <c:v>22</c:v>
                </c:pt>
                <c:pt idx="79">
                  <c:v>6</c:v>
                </c:pt>
                <c:pt idx="80">
                  <c:v>241</c:v>
                </c:pt>
                <c:pt idx="81">
                  <c:v>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5-469A-B771-2045AE25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2271"/>
        <c:axId val="1"/>
      </c:scatterChart>
      <c:valAx>
        <c:axId val="855592271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227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[1]Summary!$P$5:$P$87</c:f>
              <c:numCache>
                <c:formatCode>General</c:formatCode>
                <c:ptCount val="83"/>
                <c:pt idx="0">
                  <c:v>40179</c:v>
                </c:pt>
                <c:pt idx="1">
                  <c:v>40203</c:v>
                </c:pt>
                <c:pt idx="2">
                  <c:v>40205</c:v>
                </c:pt>
                <c:pt idx="3">
                  <c:v>40205</c:v>
                </c:pt>
                <c:pt idx="4">
                  <c:v>40207</c:v>
                </c:pt>
                <c:pt idx="5">
                  <c:v>40207</c:v>
                </c:pt>
                <c:pt idx="6">
                  <c:v>40208</c:v>
                </c:pt>
                <c:pt idx="7">
                  <c:v>40210</c:v>
                </c:pt>
                <c:pt idx="8">
                  <c:v>40233</c:v>
                </c:pt>
                <c:pt idx="9">
                  <c:v>40233</c:v>
                </c:pt>
                <c:pt idx="10">
                  <c:v>40234</c:v>
                </c:pt>
                <c:pt idx="11">
                  <c:v>40234</c:v>
                </c:pt>
                <c:pt idx="12">
                  <c:v>40235</c:v>
                </c:pt>
                <c:pt idx="13">
                  <c:v>40237</c:v>
                </c:pt>
                <c:pt idx="14">
                  <c:v>40252</c:v>
                </c:pt>
                <c:pt idx="15">
                  <c:v>40263</c:v>
                </c:pt>
                <c:pt idx="16">
                  <c:v>40263</c:v>
                </c:pt>
                <c:pt idx="17">
                  <c:v>40264</c:v>
                </c:pt>
                <c:pt idx="18">
                  <c:v>40265</c:v>
                </c:pt>
                <c:pt idx="19">
                  <c:v>40265</c:v>
                </c:pt>
                <c:pt idx="20">
                  <c:v>40266</c:v>
                </c:pt>
                <c:pt idx="21">
                  <c:v>40283</c:v>
                </c:pt>
                <c:pt idx="22">
                  <c:v>40288</c:v>
                </c:pt>
                <c:pt idx="23">
                  <c:v>40289</c:v>
                </c:pt>
                <c:pt idx="24">
                  <c:v>40293</c:v>
                </c:pt>
                <c:pt idx="25">
                  <c:v>40294</c:v>
                </c:pt>
                <c:pt idx="26">
                  <c:v>40295</c:v>
                </c:pt>
                <c:pt idx="27">
                  <c:v>40296</c:v>
                </c:pt>
                <c:pt idx="28">
                  <c:v>40298</c:v>
                </c:pt>
                <c:pt idx="29">
                  <c:v>40321</c:v>
                </c:pt>
                <c:pt idx="30">
                  <c:v>40324</c:v>
                </c:pt>
                <c:pt idx="31">
                  <c:v>40325</c:v>
                </c:pt>
                <c:pt idx="32">
                  <c:v>40326</c:v>
                </c:pt>
                <c:pt idx="33">
                  <c:v>40327</c:v>
                </c:pt>
                <c:pt idx="34">
                  <c:v>40329</c:v>
                </c:pt>
                <c:pt idx="35">
                  <c:v>40329</c:v>
                </c:pt>
                <c:pt idx="36">
                  <c:v>40351</c:v>
                </c:pt>
                <c:pt idx="37">
                  <c:v>40354</c:v>
                </c:pt>
                <c:pt idx="38">
                  <c:v>40355</c:v>
                </c:pt>
                <c:pt idx="39">
                  <c:v>40356</c:v>
                </c:pt>
                <c:pt idx="40">
                  <c:v>40356</c:v>
                </c:pt>
                <c:pt idx="41">
                  <c:v>40357</c:v>
                </c:pt>
                <c:pt idx="42">
                  <c:v>40358</c:v>
                </c:pt>
                <c:pt idx="43">
                  <c:v>40381</c:v>
                </c:pt>
                <c:pt idx="44">
                  <c:v>40383</c:v>
                </c:pt>
                <c:pt idx="45">
                  <c:v>40384</c:v>
                </c:pt>
                <c:pt idx="46">
                  <c:v>40387</c:v>
                </c:pt>
                <c:pt idx="47">
                  <c:v>40389</c:v>
                </c:pt>
                <c:pt idx="48">
                  <c:v>40389</c:v>
                </c:pt>
                <c:pt idx="49">
                  <c:v>40390</c:v>
                </c:pt>
                <c:pt idx="50">
                  <c:v>40395</c:v>
                </c:pt>
                <c:pt idx="51">
                  <c:v>40415</c:v>
                </c:pt>
                <c:pt idx="52">
                  <c:v>40417</c:v>
                </c:pt>
                <c:pt idx="53">
                  <c:v>40417</c:v>
                </c:pt>
                <c:pt idx="54">
                  <c:v>40419</c:v>
                </c:pt>
                <c:pt idx="55">
                  <c:v>40419</c:v>
                </c:pt>
                <c:pt idx="56">
                  <c:v>40420</c:v>
                </c:pt>
                <c:pt idx="57">
                  <c:v>40437</c:v>
                </c:pt>
                <c:pt idx="58">
                  <c:v>40443</c:v>
                </c:pt>
                <c:pt idx="59">
                  <c:v>40445</c:v>
                </c:pt>
                <c:pt idx="60">
                  <c:v>40445</c:v>
                </c:pt>
                <c:pt idx="61">
                  <c:v>40445</c:v>
                </c:pt>
                <c:pt idx="62">
                  <c:v>40446</c:v>
                </c:pt>
                <c:pt idx="63">
                  <c:v>40453</c:v>
                </c:pt>
                <c:pt idx="64">
                  <c:v>40465</c:v>
                </c:pt>
                <c:pt idx="65">
                  <c:v>40469</c:v>
                </c:pt>
                <c:pt idx="66">
                  <c:v>40471</c:v>
                </c:pt>
                <c:pt idx="67">
                  <c:v>40479</c:v>
                </c:pt>
                <c:pt idx="68">
                  <c:v>40480</c:v>
                </c:pt>
                <c:pt idx="69">
                  <c:v>40480</c:v>
                </c:pt>
                <c:pt idx="70">
                  <c:v>40503</c:v>
                </c:pt>
                <c:pt idx="71">
                  <c:v>40504</c:v>
                </c:pt>
                <c:pt idx="72">
                  <c:v>40507</c:v>
                </c:pt>
                <c:pt idx="73">
                  <c:v>40507</c:v>
                </c:pt>
                <c:pt idx="74">
                  <c:v>40507</c:v>
                </c:pt>
                <c:pt idx="75">
                  <c:v>40510</c:v>
                </c:pt>
                <c:pt idx="76">
                  <c:v>40510</c:v>
                </c:pt>
                <c:pt idx="77">
                  <c:v>40530</c:v>
                </c:pt>
                <c:pt idx="78">
                  <c:v>40531</c:v>
                </c:pt>
                <c:pt idx="79">
                  <c:v>40533</c:v>
                </c:pt>
                <c:pt idx="80">
                  <c:v>40533</c:v>
                </c:pt>
                <c:pt idx="81">
                  <c:v>40542</c:v>
                </c:pt>
                <c:pt idx="82">
                  <c:v>40543</c:v>
                </c:pt>
              </c:numCache>
            </c:numRef>
          </c:cat>
          <c:val>
            <c:numRef>
              <c:f>[1]Summary!$S$5:$S$87</c:f>
              <c:numCache>
                <c:formatCode>General</c:formatCode>
                <c:ptCount val="83"/>
                <c:pt idx="0">
                  <c:v>0</c:v>
                </c:pt>
                <c:pt idx="1">
                  <c:v>7.4812569787844951E-2</c:v>
                </c:pt>
                <c:pt idx="2">
                  <c:v>8.2469293348221409E-2</c:v>
                </c:pt>
                <c:pt idx="3">
                  <c:v>8.3107353644919446E-2</c:v>
                </c:pt>
                <c:pt idx="4">
                  <c:v>8.3266868719093959E-2</c:v>
                </c:pt>
                <c:pt idx="5">
                  <c:v>8.5978624980060619E-2</c:v>
                </c:pt>
                <c:pt idx="6">
                  <c:v>0.12394321263359387</c:v>
                </c:pt>
                <c:pt idx="7">
                  <c:v>0.12394321263359387</c:v>
                </c:pt>
                <c:pt idx="8">
                  <c:v>0.14196841601531346</c:v>
                </c:pt>
                <c:pt idx="9">
                  <c:v>0.19285372467698197</c:v>
                </c:pt>
                <c:pt idx="10">
                  <c:v>0.22555431488275643</c:v>
                </c:pt>
                <c:pt idx="11">
                  <c:v>0.28776519381081511</c:v>
                </c:pt>
                <c:pt idx="12">
                  <c:v>0.29239113096187591</c:v>
                </c:pt>
                <c:pt idx="13">
                  <c:v>0.37151060775243261</c:v>
                </c:pt>
                <c:pt idx="14">
                  <c:v>0.40500877332907959</c:v>
                </c:pt>
                <c:pt idx="15">
                  <c:v>0.48045940341362259</c:v>
                </c:pt>
                <c:pt idx="16">
                  <c:v>0.48205455415536769</c:v>
                </c:pt>
                <c:pt idx="17">
                  <c:v>0.48907321741904608</c:v>
                </c:pt>
                <c:pt idx="18">
                  <c:v>0.56835220928377728</c:v>
                </c:pt>
                <c:pt idx="19">
                  <c:v>0.58111341521773807</c:v>
                </c:pt>
                <c:pt idx="20">
                  <c:v>0.58382517147870472</c:v>
                </c:pt>
                <c:pt idx="21">
                  <c:v>0.58589886744297337</c:v>
                </c:pt>
                <c:pt idx="22">
                  <c:v>0.59834104322858506</c:v>
                </c:pt>
                <c:pt idx="23">
                  <c:v>0.65592598500558308</c:v>
                </c:pt>
                <c:pt idx="24">
                  <c:v>0.66804913064284577</c:v>
                </c:pt>
                <c:pt idx="25">
                  <c:v>0.67299409794225551</c:v>
                </c:pt>
                <c:pt idx="26">
                  <c:v>0.67889615568671235</c:v>
                </c:pt>
                <c:pt idx="27">
                  <c:v>0.6796937310575849</c:v>
                </c:pt>
                <c:pt idx="28">
                  <c:v>0.70760886903812414</c:v>
                </c:pt>
                <c:pt idx="29">
                  <c:v>0.73680012761205937</c:v>
                </c:pt>
                <c:pt idx="30">
                  <c:v>0.80028712713351413</c:v>
                </c:pt>
                <c:pt idx="31">
                  <c:v>0.82915935555910036</c:v>
                </c:pt>
                <c:pt idx="32">
                  <c:v>0.83458286808103366</c:v>
                </c:pt>
                <c:pt idx="33">
                  <c:v>0.85611740309459239</c:v>
                </c:pt>
                <c:pt idx="34">
                  <c:v>0.8612218854681768</c:v>
                </c:pt>
                <c:pt idx="35">
                  <c:v>0.86887860902855318</c:v>
                </c:pt>
                <c:pt idx="36">
                  <c:v>0.87238794066039238</c:v>
                </c:pt>
                <c:pt idx="37">
                  <c:v>0.87430212155048648</c:v>
                </c:pt>
                <c:pt idx="38">
                  <c:v>0.87653533258892968</c:v>
                </c:pt>
                <c:pt idx="39">
                  <c:v>0.88259690540756097</c:v>
                </c:pt>
                <c:pt idx="40">
                  <c:v>0.88897750837454137</c:v>
                </c:pt>
                <c:pt idx="41">
                  <c:v>0.89392247567395122</c:v>
                </c:pt>
                <c:pt idx="42">
                  <c:v>0.90078162386345506</c:v>
                </c:pt>
                <c:pt idx="43">
                  <c:v>0.9101930132397511</c:v>
                </c:pt>
                <c:pt idx="44">
                  <c:v>0.91035252831392566</c:v>
                </c:pt>
                <c:pt idx="45">
                  <c:v>0.91067155846227466</c:v>
                </c:pt>
                <c:pt idx="46">
                  <c:v>0.91721167650342961</c:v>
                </c:pt>
                <c:pt idx="47">
                  <c:v>0.9175307066517786</c:v>
                </c:pt>
                <c:pt idx="48">
                  <c:v>0.9175307066517786</c:v>
                </c:pt>
                <c:pt idx="49">
                  <c:v>0.91896634231934915</c:v>
                </c:pt>
                <c:pt idx="50">
                  <c:v>0.91896634231934915</c:v>
                </c:pt>
                <c:pt idx="51">
                  <c:v>0.91896634231934915</c:v>
                </c:pt>
                <c:pt idx="52">
                  <c:v>0.91896634231934915</c:v>
                </c:pt>
                <c:pt idx="53">
                  <c:v>0.91896634231934915</c:v>
                </c:pt>
                <c:pt idx="54">
                  <c:v>0.91960440261604726</c:v>
                </c:pt>
                <c:pt idx="55">
                  <c:v>0.9197639176902217</c:v>
                </c:pt>
                <c:pt idx="56">
                  <c:v>0.9200829478385707</c:v>
                </c:pt>
                <c:pt idx="57">
                  <c:v>0.92024246291274525</c:v>
                </c:pt>
                <c:pt idx="58">
                  <c:v>0.92024246291274525</c:v>
                </c:pt>
                <c:pt idx="59">
                  <c:v>0.92024246291274525</c:v>
                </c:pt>
                <c:pt idx="60">
                  <c:v>0.92040197798691981</c:v>
                </c:pt>
                <c:pt idx="61">
                  <c:v>0.92040197798691981</c:v>
                </c:pt>
                <c:pt idx="62">
                  <c:v>0.92040197798691981</c:v>
                </c:pt>
                <c:pt idx="63">
                  <c:v>0.92040197798691981</c:v>
                </c:pt>
                <c:pt idx="64">
                  <c:v>0.9207210081352688</c:v>
                </c:pt>
                <c:pt idx="65">
                  <c:v>0.9207210081352688</c:v>
                </c:pt>
                <c:pt idx="66">
                  <c:v>0.9207210081352688</c:v>
                </c:pt>
                <c:pt idx="67">
                  <c:v>0.9207210081352688</c:v>
                </c:pt>
                <c:pt idx="68">
                  <c:v>0.9207210081352688</c:v>
                </c:pt>
                <c:pt idx="69">
                  <c:v>0.9207210081352688</c:v>
                </c:pt>
                <c:pt idx="70">
                  <c:v>0.9207210081352688</c:v>
                </c:pt>
                <c:pt idx="71">
                  <c:v>0.9207210081352688</c:v>
                </c:pt>
                <c:pt idx="72">
                  <c:v>0.9207210081352688</c:v>
                </c:pt>
                <c:pt idx="73">
                  <c:v>0.9207210081352688</c:v>
                </c:pt>
                <c:pt idx="74">
                  <c:v>0.9207210081352688</c:v>
                </c:pt>
                <c:pt idx="75">
                  <c:v>0.9207210081352688</c:v>
                </c:pt>
                <c:pt idx="76">
                  <c:v>0.92088052320944325</c:v>
                </c:pt>
                <c:pt idx="77">
                  <c:v>0.92917530706651774</c:v>
                </c:pt>
                <c:pt idx="78">
                  <c:v>0.93013239751156485</c:v>
                </c:pt>
                <c:pt idx="79">
                  <c:v>0.93364172914340404</c:v>
                </c:pt>
                <c:pt idx="80">
                  <c:v>0.93459881958845115</c:v>
                </c:pt>
                <c:pt idx="81">
                  <c:v>0.97304195246450786</c:v>
                </c:pt>
                <c:pt idx="8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9-4165-BAFF-C90F0528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5999"/>
        <c:axId val="1"/>
      </c:lineChart>
      <c:catAx>
        <c:axId val="855605999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[1]Summary!$U$7:$U$195</c:f>
              <c:numCache>
                <c:formatCode>General</c:formatCode>
                <c:ptCount val="189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40186</c:v>
                </c:pt>
                <c:pt idx="4">
                  <c:v>40187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40193</c:v>
                </c:pt>
                <c:pt idx="9">
                  <c:v>40193</c:v>
                </c:pt>
                <c:pt idx="10">
                  <c:v>40197</c:v>
                </c:pt>
                <c:pt idx="11">
                  <c:v>40200</c:v>
                </c:pt>
                <c:pt idx="12">
                  <c:v>40201</c:v>
                </c:pt>
                <c:pt idx="13">
                  <c:v>40203</c:v>
                </c:pt>
                <c:pt idx="14">
                  <c:v>40207</c:v>
                </c:pt>
                <c:pt idx="15">
                  <c:v>40208</c:v>
                </c:pt>
                <c:pt idx="16">
                  <c:v>40209</c:v>
                </c:pt>
                <c:pt idx="17">
                  <c:v>40215</c:v>
                </c:pt>
                <c:pt idx="18">
                  <c:v>40217</c:v>
                </c:pt>
                <c:pt idx="19">
                  <c:v>40218</c:v>
                </c:pt>
                <c:pt idx="20">
                  <c:v>40219</c:v>
                </c:pt>
                <c:pt idx="21">
                  <c:v>40220</c:v>
                </c:pt>
                <c:pt idx="22">
                  <c:v>40221</c:v>
                </c:pt>
                <c:pt idx="23">
                  <c:v>40222</c:v>
                </c:pt>
                <c:pt idx="24">
                  <c:v>40225</c:v>
                </c:pt>
                <c:pt idx="25">
                  <c:v>40226</c:v>
                </c:pt>
                <c:pt idx="26">
                  <c:v>40226</c:v>
                </c:pt>
                <c:pt idx="27">
                  <c:v>40227</c:v>
                </c:pt>
                <c:pt idx="28">
                  <c:v>40229</c:v>
                </c:pt>
                <c:pt idx="29">
                  <c:v>40232</c:v>
                </c:pt>
                <c:pt idx="30">
                  <c:v>40233</c:v>
                </c:pt>
                <c:pt idx="31">
                  <c:v>40233</c:v>
                </c:pt>
                <c:pt idx="32">
                  <c:v>40235</c:v>
                </c:pt>
                <c:pt idx="33">
                  <c:v>40235</c:v>
                </c:pt>
                <c:pt idx="34">
                  <c:v>40240</c:v>
                </c:pt>
                <c:pt idx="35">
                  <c:v>40242</c:v>
                </c:pt>
                <c:pt idx="36">
                  <c:v>40244</c:v>
                </c:pt>
                <c:pt idx="37">
                  <c:v>40245</c:v>
                </c:pt>
                <c:pt idx="38">
                  <c:v>40246</c:v>
                </c:pt>
                <c:pt idx="39">
                  <c:v>40247</c:v>
                </c:pt>
                <c:pt idx="40">
                  <c:v>40249</c:v>
                </c:pt>
                <c:pt idx="41">
                  <c:v>40250</c:v>
                </c:pt>
                <c:pt idx="42">
                  <c:v>40251</c:v>
                </c:pt>
                <c:pt idx="43">
                  <c:v>40252</c:v>
                </c:pt>
                <c:pt idx="44">
                  <c:v>40254</c:v>
                </c:pt>
                <c:pt idx="45">
                  <c:v>40256</c:v>
                </c:pt>
                <c:pt idx="46">
                  <c:v>40257</c:v>
                </c:pt>
                <c:pt idx="47">
                  <c:v>40258</c:v>
                </c:pt>
                <c:pt idx="48">
                  <c:v>40259</c:v>
                </c:pt>
                <c:pt idx="49">
                  <c:v>40261</c:v>
                </c:pt>
                <c:pt idx="50">
                  <c:v>40263</c:v>
                </c:pt>
                <c:pt idx="51">
                  <c:v>40264</c:v>
                </c:pt>
                <c:pt idx="52">
                  <c:v>40265</c:v>
                </c:pt>
                <c:pt idx="53">
                  <c:v>40270</c:v>
                </c:pt>
                <c:pt idx="54">
                  <c:v>40272</c:v>
                </c:pt>
                <c:pt idx="55">
                  <c:v>40272</c:v>
                </c:pt>
                <c:pt idx="56">
                  <c:v>40276</c:v>
                </c:pt>
                <c:pt idx="57">
                  <c:v>40277</c:v>
                </c:pt>
                <c:pt idx="58">
                  <c:v>40278</c:v>
                </c:pt>
                <c:pt idx="59">
                  <c:v>40285</c:v>
                </c:pt>
                <c:pt idx="60">
                  <c:v>40285</c:v>
                </c:pt>
                <c:pt idx="61">
                  <c:v>40285</c:v>
                </c:pt>
                <c:pt idx="62">
                  <c:v>40292</c:v>
                </c:pt>
                <c:pt idx="63">
                  <c:v>40292</c:v>
                </c:pt>
                <c:pt idx="64">
                  <c:v>40298</c:v>
                </c:pt>
                <c:pt idx="65">
                  <c:v>40299</c:v>
                </c:pt>
                <c:pt idx="66">
                  <c:v>40301</c:v>
                </c:pt>
                <c:pt idx="67">
                  <c:v>40301</c:v>
                </c:pt>
                <c:pt idx="68">
                  <c:v>40305</c:v>
                </c:pt>
                <c:pt idx="69">
                  <c:v>40307</c:v>
                </c:pt>
                <c:pt idx="70">
                  <c:v>40307</c:v>
                </c:pt>
                <c:pt idx="71">
                  <c:v>40311</c:v>
                </c:pt>
                <c:pt idx="72">
                  <c:v>40313</c:v>
                </c:pt>
                <c:pt idx="73">
                  <c:v>40315</c:v>
                </c:pt>
                <c:pt idx="74">
                  <c:v>40317</c:v>
                </c:pt>
                <c:pt idx="75">
                  <c:v>40320</c:v>
                </c:pt>
                <c:pt idx="76">
                  <c:v>40320</c:v>
                </c:pt>
                <c:pt idx="77">
                  <c:v>40323</c:v>
                </c:pt>
                <c:pt idx="78">
                  <c:v>40324</c:v>
                </c:pt>
                <c:pt idx="79">
                  <c:v>40327</c:v>
                </c:pt>
                <c:pt idx="80">
                  <c:v>40327</c:v>
                </c:pt>
                <c:pt idx="81">
                  <c:v>40329</c:v>
                </c:pt>
                <c:pt idx="82">
                  <c:v>40331</c:v>
                </c:pt>
                <c:pt idx="83">
                  <c:v>40333</c:v>
                </c:pt>
                <c:pt idx="84">
                  <c:v>40334</c:v>
                </c:pt>
                <c:pt idx="85">
                  <c:v>40335</c:v>
                </c:pt>
                <c:pt idx="86">
                  <c:v>40341</c:v>
                </c:pt>
                <c:pt idx="87">
                  <c:v>40341</c:v>
                </c:pt>
                <c:pt idx="88">
                  <c:v>40345</c:v>
                </c:pt>
                <c:pt idx="89">
                  <c:v>40348</c:v>
                </c:pt>
                <c:pt idx="90">
                  <c:v>40350</c:v>
                </c:pt>
                <c:pt idx="91">
                  <c:v>40352</c:v>
                </c:pt>
                <c:pt idx="92">
                  <c:v>40355</c:v>
                </c:pt>
                <c:pt idx="93">
                  <c:v>40356</c:v>
                </c:pt>
                <c:pt idx="94">
                  <c:v>40358</c:v>
                </c:pt>
                <c:pt idx="95">
                  <c:v>40359</c:v>
                </c:pt>
                <c:pt idx="96">
                  <c:v>40366</c:v>
                </c:pt>
                <c:pt idx="97">
                  <c:v>40370</c:v>
                </c:pt>
                <c:pt idx="98">
                  <c:v>40370</c:v>
                </c:pt>
                <c:pt idx="99">
                  <c:v>40372</c:v>
                </c:pt>
                <c:pt idx="100">
                  <c:v>40372</c:v>
                </c:pt>
                <c:pt idx="101">
                  <c:v>40374</c:v>
                </c:pt>
                <c:pt idx="102">
                  <c:v>40376</c:v>
                </c:pt>
                <c:pt idx="103">
                  <c:v>40377</c:v>
                </c:pt>
                <c:pt idx="104">
                  <c:v>40381</c:v>
                </c:pt>
                <c:pt idx="105">
                  <c:v>40383</c:v>
                </c:pt>
                <c:pt idx="106">
                  <c:v>40384</c:v>
                </c:pt>
                <c:pt idx="107">
                  <c:v>40386</c:v>
                </c:pt>
                <c:pt idx="108">
                  <c:v>40387</c:v>
                </c:pt>
                <c:pt idx="109">
                  <c:v>40388</c:v>
                </c:pt>
                <c:pt idx="110">
                  <c:v>40390</c:v>
                </c:pt>
                <c:pt idx="111">
                  <c:v>40394</c:v>
                </c:pt>
                <c:pt idx="112">
                  <c:v>40397</c:v>
                </c:pt>
                <c:pt idx="113">
                  <c:v>40398</c:v>
                </c:pt>
                <c:pt idx="114">
                  <c:v>40400</c:v>
                </c:pt>
                <c:pt idx="115">
                  <c:v>40402</c:v>
                </c:pt>
                <c:pt idx="116">
                  <c:v>40404</c:v>
                </c:pt>
                <c:pt idx="117">
                  <c:v>40406</c:v>
                </c:pt>
                <c:pt idx="118">
                  <c:v>40406</c:v>
                </c:pt>
                <c:pt idx="119">
                  <c:v>40409</c:v>
                </c:pt>
                <c:pt idx="120">
                  <c:v>40411</c:v>
                </c:pt>
                <c:pt idx="121">
                  <c:v>40412</c:v>
                </c:pt>
                <c:pt idx="122">
                  <c:v>40413</c:v>
                </c:pt>
                <c:pt idx="123">
                  <c:v>40413</c:v>
                </c:pt>
                <c:pt idx="124">
                  <c:v>40416</c:v>
                </c:pt>
                <c:pt idx="125">
                  <c:v>40416</c:v>
                </c:pt>
                <c:pt idx="126">
                  <c:v>40418</c:v>
                </c:pt>
                <c:pt idx="127">
                  <c:v>40419</c:v>
                </c:pt>
                <c:pt idx="128">
                  <c:v>40422</c:v>
                </c:pt>
                <c:pt idx="129">
                  <c:v>40426</c:v>
                </c:pt>
                <c:pt idx="130">
                  <c:v>40427</c:v>
                </c:pt>
                <c:pt idx="131">
                  <c:v>40432</c:v>
                </c:pt>
                <c:pt idx="132">
                  <c:v>40433</c:v>
                </c:pt>
                <c:pt idx="133">
                  <c:v>40435</c:v>
                </c:pt>
                <c:pt idx="134">
                  <c:v>40436</c:v>
                </c:pt>
                <c:pt idx="135">
                  <c:v>40439</c:v>
                </c:pt>
                <c:pt idx="136">
                  <c:v>40440</c:v>
                </c:pt>
                <c:pt idx="137">
                  <c:v>40440</c:v>
                </c:pt>
                <c:pt idx="138">
                  <c:v>40441</c:v>
                </c:pt>
                <c:pt idx="139">
                  <c:v>40443</c:v>
                </c:pt>
                <c:pt idx="140">
                  <c:v>40446</c:v>
                </c:pt>
                <c:pt idx="141">
                  <c:v>40449</c:v>
                </c:pt>
                <c:pt idx="142">
                  <c:v>40449</c:v>
                </c:pt>
                <c:pt idx="143">
                  <c:v>40449</c:v>
                </c:pt>
                <c:pt idx="144">
                  <c:v>40452</c:v>
                </c:pt>
                <c:pt idx="145">
                  <c:v>40453</c:v>
                </c:pt>
                <c:pt idx="146">
                  <c:v>40457</c:v>
                </c:pt>
                <c:pt idx="147">
                  <c:v>40460</c:v>
                </c:pt>
                <c:pt idx="148">
                  <c:v>40461</c:v>
                </c:pt>
                <c:pt idx="149">
                  <c:v>40461</c:v>
                </c:pt>
                <c:pt idx="150">
                  <c:v>40462</c:v>
                </c:pt>
                <c:pt idx="151">
                  <c:v>40467</c:v>
                </c:pt>
                <c:pt idx="152">
                  <c:v>40467</c:v>
                </c:pt>
                <c:pt idx="153">
                  <c:v>40471</c:v>
                </c:pt>
                <c:pt idx="154">
                  <c:v>40471</c:v>
                </c:pt>
                <c:pt idx="155">
                  <c:v>40474</c:v>
                </c:pt>
                <c:pt idx="156">
                  <c:v>40474</c:v>
                </c:pt>
                <c:pt idx="157">
                  <c:v>40475</c:v>
                </c:pt>
                <c:pt idx="158">
                  <c:v>40478</c:v>
                </c:pt>
                <c:pt idx="159">
                  <c:v>40480</c:v>
                </c:pt>
                <c:pt idx="160">
                  <c:v>40482</c:v>
                </c:pt>
                <c:pt idx="161">
                  <c:v>40483</c:v>
                </c:pt>
                <c:pt idx="162">
                  <c:v>40485</c:v>
                </c:pt>
                <c:pt idx="163">
                  <c:v>40488</c:v>
                </c:pt>
                <c:pt idx="164">
                  <c:v>40489</c:v>
                </c:pt>
                <c:pt idx="165">
                  <c:v>40490</c:v>
                </c:pt>
                <c:pt idx="166">
                  <c:v>40490</c:v>
                </c:pt>
                <c:pt idx="167">
                  <c:v>40496</c:v>
                </c:pt>
                <c:pt idx="168">
                  <c:v>40496</c:v>
                </c:pt>
                <c:pt idx="169">
                  <c:v>40499</c:v>
                </c:pt>
                <c:pt idx="170">
                  <c:v>40502</c:v>
                </c:pt>
                <c:pt idx="171">
                  <c:v>40503</c:v>
                </c:pt>
                <c:pt idx="172">
                  <c:v>40508</c:v>
                </c:pt>
                <c:pt idx="173">
                  <c:v>40513</c:v>
                </c:pt>
                <c:pt idx="174">
                  <c:v>40514</c:v>
                </c:pt>
                <c:pt idx="175">
                  <c:v>40514</c:v>
                </c:pt>
                <c:pt idx="176">
                  <c:v>40517</c:v>
                </c:pt>
                <c:pt idx="177">
                  <c:v>40520</c:v>
                </c:pt>
                <c:pt idx="178">
                  <c:v>40521</c:v>
                </c:pt>
                <c:pt idx="179">
                  <c:v>40523</c:v>
                </c:pt>
                <c:pt idx="180">
                  <c:v>40527</c:v>
                </c:pt>
                <c:pt idx="181">
                  <c:v>40531</c:v>
                </c:pt>
                <c:pt idx="182">
                  <c:v>40531</c:v>
                </c:pt>
                <c:pt idx="183">
                  <c:v>40533</c:v>
                </c:pt>
                <c:pt idx="184">
                  <c:v>40533</c:v>
                </c:pt>
                <c:pt idx="185">
                  <c:v>40534</c:v>
                </c:pt>
                <c:pt idx="186">
                  <c:v>40536</c:v>
                </c:pt>
                <c:pt idx="187">
                  <c:v>40539</c:v>
                </c:pt>
                <c:pt idx="188">
                  <c:v>40541</c:v>
                </c:pt>
              </c:numCache>
            </c:numRef>
          </c:cat>
          <c:val>
            <c:numRef>
              <c:f>[1]Summary!$X$7:$X$195</c:f>
              <c:numCache>
                <c:formatCode>General</c:formatCode>
                <c:ptCount val="189"/>
                <c:pt idx="0">
                  <c:v>1.2944983818770227E-3</c:v>
                </c:pt>
                <c:pt idx="1">
                  <c:v>4.207119741100324E-3</c:v>
                </c:pt>
                <c:pt idx="2">
                  <c:v>4.207119741100324E-3</c:v>
                </c:pt>
                <c:pt idx="3">
                  <c:v>4.1747572815533977E-2</c:v>
                </c:pt>
                <c:pt idx="4">
                  <c:v>4.5631067961165048E-2</c:v>
                </c:pt>
                <c:pt idx="5">
                  <c:v>4.5631067961165048E-2</c:v>
                </c:pt>
                <c:pt idx="6">
                  <c:v>4.5631067961165048E-2</c:v>
                </c:pt>
                <c:pt idx="7">
                  <c:v>4.5631067961165048E-2</c:v>
                </c:pt>
                <c:pt idx="8">
                  <c:v>4.5954692556634306E-2</c:v>
                </c:pt>
                <c:pt idx="9">
                  <c:v>5.0161812297734629E-2</c:v>
                </c:pt>
                <c:pt idx="10">
                  <c:v>5.4045307443365699E-2</c:v>
                </c:pt>
                <c:pt idx="11">
                  <c:v>5.8252427184466021E-2</c:v>
                </c:pt>
                <c:pt idx="12">
                  <c:v>5.8252427184466021E-2</c:v>
                </c:pt>
                <c:pt idx="13">
                  <c:v>5.8252427184466021E-2</c:v>
                </c:pt>
                <c:pt idx="14">
                  <c:v>6.1165048543689322E-2</c:v>
                </c:pt>
                <c:pt idx="15">
                  <c:v>6.3754045307443372E-2</c:v>
                </c:pt>
                <c:pt idx="16">
                  <c:v>6.7313915857605183E-2</c:v>
                </c:pt>
                <c:pt idx="17">
                  <c:v>6.8284789644012939E-2</c:v>
                </c:pt>
                <c:pt idx="18">
                  <c:v>7.3786407766990289E-2</c:v>
                </c:pt>
                <c:pt idx="19">
                  <c:v>7.831715210355987E-2</c:v>
                </c:pt>
                <c:pt idx="20">
                  <c:v>0.25792880258899675</c:v>
                </c:pt>
                <c:pt idx="21">
                  <c:v>0.26731391585760517</c:v>
                </c:pt>
                <c:pt idx="22">
                  <c:v>0.26925566343042073</c:v>
                </c:pt>
                <c:pt idx="23">
                  <c:v>0.27119741100323624</c:v>
                </c:pt>
                <c:pt idx="24">
                  <c:v>0.27346278317152106</c:v>
                </c:pt>
                <c:pt idx="25">
                  <c:v>0.27831715210355989</c:v>
                </c:pt>
                <c:pt idx="26">
                  <c:v>0.28155339805825241</c:v>
                </c:pt>
                <c:pt idx="27">
                  <c:v>0.3459546925566343</c:v>
                </c:pt>
                <c:pt idx="28">
                  <c:v>0.34692556634304206</c:v>
                </c:pt>
                <c:pt idx="29">
                  <c:v>0.34789644012944981</c:v>
                </c:pt>
                <c:pt idx="30">
                  <c:v>0.35016181229773463</c:v>
                </c:pt>
                <c:pt idx="31">
                  <c:v>0.35372168284789646</c:v>
                </c:pt>
                <c:pt idx="32">
                  <c:v>0.35533980582524272</c:v>
                </c:pt>
                <c:pt idx="33">
                  <c:v>0.37119741100323622</c:v>
                </c:pt>
                <c:pt idx="34">
                  <c:v>0.3757281553398058</c:v>
                </c:pt>
                <c:pt idx="35">
                  <c:v>0.38058252427184464</c:v>
                </c:pt>
                <c:pt idx="36">
                  <c:v>0.38058252427184464</c:v>
                </c:pt>
                <c:pt idx="37">
                  <c:v>0.47055016181229775</c:v>
                </c:pt>
                <c:pt idx="38">
                  <c:v>0.47119741100323626</c:v>
                </c:pt>
                <c:pt idx="39">
                  <c:v>0.47184466019417476</c:v>
                </c:pt>
                <c:pt idx="40">
                  <c:v>0.47313915857605177</c:v>
                </c:pt>
                <c:pt idx="41">
                  <c:v>0.47411003236245952</c:v>
                </c:pt>
                <c:pt idx="42">
                  <c:v>0.4925566343042071</c:v>
                </c:pt>
                <c:pt idx="43">
                  <c:v>0.52006472491909383</c:v>
                </c:pt>
                <c:pt idx="44">
                  <c:v>0.52135922330097084</c:v>
                </c:pt>
                <c:pt idx="45">
                  <c:v>0.52135922330097084</c:v>
                </c:pt>
                <c:pt idx="46">
                  <c:v>0.52491909385113267</c:v>
                </c:pt>
                <c:pt idx="47">
                  <c:v>0.53236245954692551</c:v>
                </c:pt>
                <c:pt idx="48">
                  <c:v>0.53268608414239482</c:v>
                </c:pt>
                <c:pt idx="49">
                  <c:v>0.53398058252427183</c:v>
                </c:pt>
                <c:pt idx="50">
                  <c:v>0.53430420711974114</c:v>
                </c:pt>
                <c:pt idx="51">
                  <c:v>0.57184466019417479</c:v>
                </c:pt>
                <c:pt idx="52">
                  <c:v>0.57443365695792881</c:v>
                </c:pt>
                <c:pt idx="53">
                  <c:v>0.57734627831715213</c:v>
                </c:pt>
                <c:pt idx="54">
                  <c:v>0.59773462783171516</c:v>
                </c:pt>
                <c:pt idx="55">
                  <c:v>0.59935275080906147</c:v>
                </c:pt>
                <c:pt idx="56">
                  <c:v>0.6</c:v>
                </c:pt>
                <c:pt idx="57">
                  <c:v>0.61165048543689315</c:v>
                </c:pt>
                <c:pt idx="58">
                  <c:v>0.6171521035598706</c:v>
                </c:pt>
                <c:pt idx="59">
                  <c:v>0.62006472491909381</c:v>
                </c:pt>
                <c:pt idx="60">
                  <c:v>0.6317152103559871</c:v>
                </c:pt>
                <c:pt idx="61">
                  <c:v>0.63786407766990294</c:v>
                </c:pt>
                <c:pt idx="62">
                  <c:v>0.63851132686084144</c:v>
                </c:pt>
                <c:pt idx="63">
                  <c:v>0.63915857605177995</c:v>
                </c:pt>
                <c:pt idx="64">
                  <c:v>0.69352750809061492</c:v>
                </c:pt>
                <c:pt idx="65">
                  <c:v>0.69385113268608412</c:v>
                </c:pt>
                <c:pt idx="66">
                  <c:v>0.69417475728155342</c:v>
                </c:pt>
                <c:pt idx="67">
                  <c:v>0.71521035598705507</c:v>
                </c:pt>
                <c:pt idx="68">
                  <c:v>0.71553398058252426</c:v>
                </c:pt>
                <c:pt idx="69">
                  <c:v>0.71974110032362459</c:v>
                </c:pt>
                <c:pt idx="70">
                  <c:v>0.72071197411003241</c:v>
                </c:pt>
                <c:pt idx="71">
                  <c:v>0.72233009708737861</c:v>
                </c:pt>
                <c:pt idx="72">
                  <c:v>0.77152103559870555</c:v>
                </c:pt>
                <c:pt idx="73">
                  <c:v>0.77152103559870555</c:v>
                </c:pt>
                <c:pt idx="74">
                  <c:v>0.78349514563106792</c:v>
                </c:pt>
                <c:pt idx="75">
                  <c:v>0.78511326860841424</c:v>
                </c:pt>
                <c:pt idx="76">
                  <c:v>0.84886731391585757</c:v>
                </c:pt>
                <c:pt idx="77">
                  <c:v>0.85404530744336571</c:v>
                </c:pt>
                <c:pt idx="78">
                  <c:v>0.85436893203883491</c:v>
                </c:pt>
                <c:pt idx="79">
                  <c:v>0.85598705501618122</c:v>
                </c:pt>
                <c:pt idx="80">
                  <c:v>0.88220064724919089</c:v>
                </c:pt>
                <c:pt idx="81">
                  <c:v>0.89546925566343039</c:v>
                </c:pt>
                <c:pt idx="82">
                  <c:v>0.89579288025889969</c:v>
                </c:pt>
                <c:pt idx="83">
                  <c:v>0.89967637540453071</c:v>
                </c:pt>
                <c:pt idx="84">
                  <c:v>0.89967637540453071</c:v>
                </c:pt>
                <c:pt idx="85">
                  <c:v>0.90032362459546922</c:v>
                </c:pt>
                <c:pt idx="86">
                  <c:v>0.90161812297734623</c:v>
                </c:pt>
                <c:pt idx="87">
                  <c:v>0.90194174757281553</c:v>
                </c:pt>
                <c:pt idx="88">
                  <c:v>0.90258899676375404</c:v>
                </c:pt>
                <c:pt idx="89">
                  <c:v>0.90258899676375404</c:v>
                </c:pt>
                <c:pt idx="90">
                  <c:v>0.90388349514563104</c:v>
                </c:pt>
                <c:pt idx="91">
                  <c:v>0.90550161812297736</c:v>
                </c:pt>
                <c:pt idx="92">
                  <c:v>0.90550161812297736</c:v>
                </c:pt>
                <c:pt idx="93">
                  <c:v>0.90679611650485437</c:v>
                </c:pt>
                <c:pt idx="94">
                  <c:v>0.90970873786407769</c:v>
                </c:pt>
                <c:pt idx="95">
                  <c:v>0.96440129449838186</c:v>
                </c:pt>
                <c:pt idx="96">
                  <c:v>0.96860841423948218</c:v>
                </c:pt>
                <c:pt idx="97">
                  <c:v>0.96860841423948218</c:v>
                </c:pt>
                <c:pt idx="98">
                  <c:v>0.96860841423948218</c:v>
                </c:pt>
                <c:pt idx="99">
                  <c:v>0.9705501618122977</c:v>
                </c:pt>
                <c:pt idx="100">
                  <c:v>0.9705501618122977</c:v>
                </c:pt>
                <c:pt idx="101">
                  <c:v>0.9705501618122977</c:v>
                </c:pt>
                <c:pt idx="102">
                  <c:v>0.9705501618122977</c:v>
                </c:pt>
                <c:pt idx="103">
                  <c:v>0.9705501618122977</c:v>
                </c:pt>
                <c:pt idx="104">
                  <c:v>0.97249190938511332</c:v>
                </c:pt>
                <c:pt idx="105">
                  <c:v>0.97281553398058251</c:v>
                </c:pt>
                <c:pt idx="106">
                  <c:v>0.97281553398058251</c:v>
                </c:pt>
                <c:pt idx="107">
                  <c:v>0.97411003236245952</c:v>
                </c:pt>
                <c:pt idx="108">
                  <c:v>0.97411003236245952</c:v>
                </c:pt>
                <c:pt idx="109">
                  <c:v>0.97411003236245952</c:v>
                </c:pt>
                <c:pt idx="110">
                  <c:v>0.97411003236245952</c:v>
                </c:pt>
                <c:pt idx="111">
                  <c:v>0.97411003236245952</c:v>
                </c:pt>
                <c:pt idx="112">
                  <c:v>0.97411003236245952</c:v>
                </c:pt>
                <c:pt idx="113">
                  <c:v>0.97411003236245952</c:v>
                </c:pt>
                <c:pt idx="114">
                  <c:v>0.97411003236245952</c:v>
                </c:pt>
                <c:pt idx="115">
                  <c:v>0.97411003236245952</c:v>
                </c:pt>
                <c:pt idx="116">
                  <c:v>0.97411003236245952</c:v>
                </c:pt>
                <c:pt idx="117">
                  <c:v>0.97443365695792883</c:v>
                </c:pt>
                <c:pt idx="118">
                  <c:v>0.97443365695792883</c:v>
                </c:pt>
                <c:pt idx="119">
                  <c:v>0.97443365695792883</c:v>
                </c:pt>
                <c:pt idx="120">
                  <c:v>0.97443365695792883</c:v>
                </c:pt>
                <c:pt idx="121">
                  <c:v>0.97443365695792883</c:v>
                </c:pt>
                <c:pt idx="122">
                  <c:v>0.97443365695792883</c:v>
                </c:pt>
                <c:pt idx="123">
                  <c:v>0.97443365695792883</c:v>
                </c:pt>
                <c:pt idx="124">
                  <c:v>0.97443365695792883</c:v>
                </c:pt>
                <c:pt idx="125">
                  <c:v>0.97443365695792883</c:v>
                </c:pt>
                <c:pt idx="126">
                  <c:v>0.97443365695792883</c:v>
                </c:pt>
                <c:pt idx="127">
                  <c:v>0.97443365695792883</c:v>
                </c:pt>
                <c:pt idx="128">
                  <c:v>0.97443365695792883</c:v>
                </c:pt>
                <c:pt idx="129">
                  <c:v>0.97443365695792883</c:v>
                </c:pt>
                <c:pt idx="130">
                  <c:v>0.97443365695792883</c:v>
                </c:pt>
                <c:pt idx="131">
                  <c:v>0.97443365695792883</c:v>
                </c:pt>
                <c:pt idx="132">
                  <c:v>0.97443365695792883</c:v>
                </c:pt>
                <c:pt idx="133">
                  <c:v>0.97443365695792883</c:v>
                </c:pt>
                <c:pt idx="134">
                  <c:v>0.97443365695792883</c:v>
                </c:pt>
                <c:pt idx="135">
                  <c:v>0.97443365695792883</c:v>
                </c:pt>
                <c:pt idx="136">
                  <c:v>0.97443365695792883</c:v>
                </c:pt>
                <c:pt idx="137">
                  <c:v>0.97443365695792883</c:v>
                </c:pt>
                <c:pt idx="138">
                  <c:v>0.97443365695792883</c:v>
                </c:pt>
                <c:pt idx="139">
                  <c:v>0.97443365695792883</c:v>
                </c:pt>
                <c:pt idx="140">
                  <c:v>0.97443365695792883</c:v>
                </c:pt>
                <c:pt idx="141">
                  <c:v>0.97443365695792883</c:v>
                </c:pt>
                <c:pt idx="142">
                  <c:v>0.97443365695792883</c:v>
                </c:pt>
                <c:pt idx="143">
                  <c:v>0.97443365695792883</c:v>
                </c:pt>
                <c:pt idx="144">
                  <c:v>0.97443365695792883</c:v>
                </c:pt>
                <c:pt idx="145">
                  <c:v>0.97443365695792883</c:v>
                </c:pt>
                <c:pt idx="146">
                  <c:v>0.97443365695792883</c:v>
                </c:pt>
                <c:pt idx="147">
                  <c:v>0.97443365695792883</c:v>
                </c:pt>
                <c:pt idx="148">
                  <c:v>0.97443365695792883</c:v>
                </c:pt>
                <c:pt idx="149">
                  <c:v>0.97443365695792883</c:v>
                </c:pt>
                <c:pt idx="150">
                  <c:v>0.97443365695792883</c:v>
                </c:pt>
                <c:pt idx="151">
                  <c:v>0.97443365695792883</c:v>
                </c:pt>
                <c:pt idx="152">
                  <c:v>0.97443365695792883</c:v>
                </c:pt>
                <c:pt idx="153">
                  <c:v>0.97443365695792883</c:v>
                </c:pt>
                <c:pt idx="154">
                  <c:v>0.97443365695792883</c:v>
                </c:pt>
                <c:pt idx="155">
                  <c:v>0.97443365695792883</c:v>
                </c:pt>
                <c:pt idx="156">
                  <c:v>0.97475728155339803</c:v>
                </c:pt>
                <c:pt idx="157">
                  <c:v>0.97475728155339803</c:v>
                </c:pt>
                <c:pt idx="158">
                  <c:v>0.97475728155339803</c:v>
                </c:pt>
                <c:pt idx="159">
                  <c:v>0.97475728155339803</c:v>
                </c:pt>
                <c:pt idx="160">
                  <c:v>0.97475728155339803</c:v>
                </c:pt>
                <c:pt idx="161">
                  <c:v>0.97475728155339803</c:v>
                </c:pt>
                <c:pt idx="162">
                  <c:v>0.97475728155339803</c:v>
                </c:pt>
                <c:pt idx="163">
                  <c:v>0.97475728155339803</c:v>
                </c:pt>
                <c:pt idx="164">
                  <c:v>0.97475728155339803</c:v>
                </c:pt>
                <c:pt idx="165">
                  <c:v>0.97475728155339803</c:v>
                </c:pt>
                <c:pt idx="166">
                  <c:v>0.97475728155339803</c:v>
                </c:pt>
                <c:pt idx="167">
                  <c:v>0.97475728155339803</c:v>
                </c:pt>
                <c:pt idx="168">
                  <c:v>0.97475728155339803</c:v>
                </c:pt>
                <c:pt idx="169">
                  <c:v>0.97475728155339803</c:v>
                </c:pt>
                <c:pt idx="170">
                  <c:v>0.97475728155339803</c:v>
                </c:pt>
                <c:pt idx="171">
                  <c:v>0.97475728155339803</c:v>
                </c:pt>
                <c:pt idx="172">
                  <c:v>0.97475728155339803</c:v>
                </c:pt>
                <c:pt idx="173">
                  <c:v>0.97475728155339803</c:v>
                </c:pt>
                <c:pt idx="174">
                  <c:v>0.97475728155339803</c:v>
                </c:pt>
                <c:pt idx="175">
                  <c:v>0.97475728155339803</c:v>
                </c:pt>
                <c:pt idx="176">
                  <c:v>0.97475728155339803</c:v>
                </c:pt>
                <c:pt idx="177">
                  <c:v>0.97475728155339803</c:v>
                </c:pt>
                <c:pt idx="178">
                  <c:v>0.97475728155339803</c:v>
                </c:pt>
                <c:pt idx="179">
                  <c:v>0.97475728155339803</c:v>
                </c:pt>
                <c:pt idx="180">
                  <c:v>0.97475728155339803</c:v>
                </c:pt>
                <c:pt idx="181">
                  <c:v>0.98414239482200649</c:v>
                </c:pt>
                <c:pt idx="182">
                  <c:v>0.98446601941747569</c:v>
                </c:pt>
                <c:pt idx="183">
                  <c:v>0.98446601941747569</c:v>
                </c:pt>
                <c:pt idx="184">
                  <c:v>0.98446601941747569</c:v>
                </c:pt>
                <c:pt idx="185">
                  <c:v>0.98446601941747569</c:v>
                </c:pt>
                <c:pt idx="186">
                  <c:v>0.9854368932038835</c:v>
                </c:pt>
                <c:pt idx="187">
                  <c:v>1</c:v>
                </c:pt>
                <c:pt idx="18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9-4A04-86EB-677E9E0D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7247"/>
        <c:axId val="1"/>
      </c:lineChart>
      <c:catAx>
        <c:axId val="855607247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cat>
          <c:val>
            <c:numRef>
              <c:f>[1]Summary!$AC$5:$AC$131</c:f>
              <c:numCache>
                <c:formatCode>General</c:formatCode>
                <c:ptCount val="127"/>
                <c:pt idx="0">
                  <c:v>0</c:v>
                </c:pt>
                <c:pt idx="1">
                  <c:v>3.4146341463414634E-3</c:v>
                </c:pt>
                <c:pt idx="2">
                  <c:v>3.7804878048780487E-3</c:v>
                </c:pt>
                <c:pt idx="3">
                  <c:v>1.6829268292682928E-2</c:v>
                </c:pt>
                <c:pt idx="4">
                  <c:v>1.7195121951219514E-2</c:v>
                </c:pt>
                <c:pt idx="5">
                  <c:v>4.6463414634146341E-2</c:v>
                </c:pt>
                <c:pt idx="6">
                  <c:v>4.7560975609756098E-2</c:v>
                </c:pt>
                <c:pt idx="7">
                  <c:v>5.6341463414634148E-2</c:v>
                </c:pt>
                <c:pt idx="8">
                  <c:v>8.158536585365854E-2</c:v>
                </c:pt>
                <c:pt idx="9">
                  <c:v>8.4512195121951225E-2</c:v>
                </c:pt>
                <c:pt idx="10">
                  <c:v>8.463414634146342E-2</c:v>
                </c:pt>
                <c:pt idx="11">
                  <c:v>8.6707317073170725E-2</c:v>
                </c:pt>
                <c:pt idx="12">
                  <c:v>9.7195121951219515E-2</c:v>
                </c:pt>
                <c:pt idx="13">
                  <c:v>0.10463414634146341</c:v>
                </c:pt>
                <c:pt idx="14">
                  <c:v>0.11036585365853659</c:v>
                </c:pt>
                <c:pt idx="15">
                  <c:v>0.31219512195121951</c:v>
                </c:pt>
                <c:pt idx="16">
                  <c:v>0.31353658536585366</c:v>
                </c:pt>
                <c:pt idx="17">
                  <c:v>0.33682926829268295</c:v>
                </c:pt>
                <c:pt idx="18">
                  <c:v>0.3468292682926829</c:v>
                </c:pt>
                <c:pt idx="19">
                  <c:v>0.35012195121951217</c:v>
                </c:pt>
                <c:pt idx="20">
                  <c:v>0.35853658536585364</c:v>
                </c:pt>
                <c:pt idx="21">
                  <c:v>0.38341463414634147</c:v>
                </c:pt>
                <c:pt idx="22">
                  <c:v>0.53902439024390247</c:v>
                </c:pt>
                <c:pt idx="23">
                  <c:v>0.54426829268292687</c:v>
                </c:pt>
                <c:pt idx="24">
                  <c:v>0.56597560975609751</c:v>
                </c:pt>
                <c:pt idx="25">
                  <c:v>0.56768292682926824</c:v>
                </c:pt>
                <c:pt idx="26">
                  <c:v>0.5815853658536585</c:v>
                </c:pt>
                <c:pt idx="27">
                  <c:v>0.58243902439024386</c:v>
                </c:pt>
                <c:pt idx="28">
                  <c:v>0.59646341463414632</c:v>
                </c:pt>
                <c:pt idx="29">
                  <c:v>0.62548780487804878</c:v>
                </c:pt>
                <c:pt idx="30">
                  <c:v>0.64243902439024392</c:v>
                </c:pt>
                <c:pt idx="31">
                  <c:v>0.64414634146341465</c:v>
                </c:pt>
                <c:pt idx="32">
                  <c:v>0.73804878048780487</c:v>
                </c:pt>
                <c:pt idx="33">
                  <c:v>0.74</c:v>
                </c:pt>
                <c:pt idx="34">
                  <c:v>0.75317073170731708</c:v>
                </c:pt>
                <c:pt idx="35">
                  <c:v>0.75670731707317074</c:v>
                </c:pt>
                <c:pt idx="36">
                  <c:v>0.76292682926829269</c:v>
                </c:pt>
                <c:pt idx="37">
                  <c:v>0.76621951219512197</c:v>
                </c:pt>
                <c:pt idx="38">
                  <c:v>0.76646341463414636</c:v>
                </c:pt>
                <c:pt idx="39">
                  <c:v>0.82024390243902434</c:v>
                </c:pt>
                <c:pt idx="40">
                  <c:v>0.82060975609756093</c:v>
                </c:pt>
                <c:pt idx="41">
                  <c:v>0.82073170731707312</c:v>
                </c:pt>
                <c:pt idx="42">
                  <c:v>0.82073170731707312</c:v>
                </c:pt>
                <c:pt idx="43">
                  <c:v>0.8213414634146341</c:v>
                </c:pt>
                <c:pt idx="44">
                  <c:v>0.83426829268292679</c:v>
                </c:pt>
                <c:pt idx="45">
                  <c:v>0.84158536585365851</c:v>
                </c:pt>
                <c:pt idx="46">
                  <c:v>0.88548780487804879</c:v>
                </c:pt>
                <c:pt idx="47">
                  <c:v>0.88548780487804879</c:v>
                </c:pt>
                <c:pt idx="48">
                  <c:v>0.88609756097560977</c:v>
                </c:pt>
                <c:pt idx="49">
                  <c:v>0.89012195121951221</c:v>
                </c:pt>
                <c:pt idx="50">
                  <c:v>0.89646341463414636</c:v>
                </c:pt>
                <c:pt idx="51">
                  <c:v>0.8980487804878049</c:v>
                </c:pt>
                <c:pt idx="52">
                  <c:v>0.89914634146341466</c:v>
                </c:pt>
                <c:pt idx="53">
                  <c:v>0.89939024390243905</c:v>
                </c:pt>
                <c:pt idx="54">
                  <c:v>0.89963414634146344</c:v>
                </c:pt>
                <c:pt idx="55">
                  <c:v>0.90121951219512197</c:v>
                </c:pt>
                <c:pt idx="56">
                  <c:v>0.90621951219512198</c:v>
                </c:pt>
                <c:pt idx="57">
                  <c:v>0.90975609756097564</c:v>
                </c:pt>
                <c:pt idx="58">
                  <c:v>0.91951219512195126</c:v>
                </c:pt>
                <c:pt idx="59">
                  <c:v>0.97146341463414632</c:v>
                </c:pt>
                <c:pt idx="60">
                  <c:v>0.97280487804878046</c:v>
                </c:pt>
                <c:pt idx="61">
                  <c:v>0.97341463414634144</c:v>
                </c:pt>
                <c:pt idx="62">
                  <c:v>0.97499999999999998</c:v>
                </c:pt>
                <c:pt idx="63">
                  <c:v>0.97499999999999998</c:v>
                </c:pt>
                <c:pt idx="64">
                  <c:v>0.97548780487804876</c:v>
                </c:pt>
                <c:pt idx="65">
                  <c:v>0.97829268292682925</c:v>
                </c:pt>
                <c:pt idx="66">
                  <c:v>0.97841463414634144</c:v>
                </c:pt>
                <c:pt idx="67">
                  <c:v>0.99512195121951219</c:v>
                </c:pt>
                <c:pt idx="68">
                  <c:v>0.99548780487804878</c:v>
                </c:pt>
                <c:pt idx="69">
                  <c:v>0.99670731707317073</c:v>
                </c:pt>
                <c:pt idx="70">
                  <c:v>0.99768292682926829</c:v>
                </c:pt>
                <c:pt idx="71">
                  <c:v>0.99768292682926829</c:v>
                </c:pt>
                <c:pt idx="72">
                  <c:v>0.99768292682926829</c:v>
                </c:pt>
                <c:pt idx="73">
                  <c:v>0.99768292682926829</c:v>
                </c:pt>
                <c:pt idx="74">
                  <c:v>0.99792682926829268</c:v>
                </c:pt>
                <c:pt idx="75">
                  <c:v>0.99792682926829268</c:v>
                </c:pt>
                <c:pt idx="76">
                  <c:v>0.99792682926829268</c:v>
                </c:pt>
                <c:pt idx="77">
                  <c:v>0.99792682926829268</c:v>
                </c:pt>
                <c:pt idx="78">
                  <c:v>0.99817073170731707</c:v>
                </c:pt>
                <c:pt idx="79">
                  <c:v>0.99853658536585366</c:v>
                </c:pt>
                <c:pt idx="80">
                  <c:v>0.99853658536585366</c:v>
                </c:pt>
                <c:pt idx="81">
                  <c:v>0.99853658536585366</c:v>
                </c:pt>
                <c:pt idx="82">
                  <c:v>0.99853658536585366</c:v>
                </c:pt>
                <c:pt idx="83">
                  <c:v>0.99853658536585366</c:v>
                </c:pt>
                <c:pt idx="84">
                  <c:v>0.99853658536585366</c:v>
                </c:pt>
                <c:pt idx="85">
                  <c:v>0.99853658536585366</c:v>
                </c:pt>
                <c:pt idx="86">
                  <c:v>0.99853658536585366</c:v>
                </c:pt>
                <c:pt idx="87">
                  <c:v>0.99865853658536585</c:v>
                </c:pt>
                <c:pt idx="88">
                  <c:v>0.99878048780487805</c:v>
                </c:pt>
                <c:pt idx="89">
                  <c:v>0.99878048780487805</c:v>
                </c:pt>
                <c:pt idx="90">
                  <c:v>0.99951219512195122</c:v>
                </c:pt>
                <c:pt idx="91">
                  <c:v>0.99951219512195122</c:v>
                </c:pt>
                <c:pt idx="92">
                  <c:v>0.99951219512195122</c:v>
                </c:pt>
                <c:pt idx="93">
                  <c:v>0.99951219512195122</c:v>
                </c:pt>
                <c:pt idx="94">
                  <c:v>0.99951219512195122</c:v>
                </c:pt>
                <c:pt idx="95">
                  <c:v>0.99951219512195122</c:v>
                </c:pt>
                <c:pt idx="96">
                  <c:v>0.99951219512195122</c:v>
                </c:pt>
                <c:pt idx="97">
                  <c:v>0.99951219512195122</c:v>
                </c:pt>
                <c:pt idx="98">
                  <c:v>0.99951219512195122</c:v>
                </c:pt>
                <c:pt idx="99">
                  <c:v>0.99951219512195122</c:v>
                </c:pt>
                <c:pt idx="100">
                  <c:v>0.99951219512195122</c:v>
                </c:pt>
                <c:pt idx="101">
                  <c:v>0.99951219512195122</c:v>
                </c:pt>
                <c:pt idx="102">
                  <c:v>0.99951219512195122</c:v>
                </c:pt>
                <c:pt idx="103">
                  <c:v>0.99951219512195122</c:v>
                </c:pt>
                <c:pt idx="104">
                  <c:v>0.99951219512195122</c:v>
                </c:pt>
                <c:pt idx="105">
                  <c:v>0.9998780487804878</c:v>
                </c:pt>
                <c:pt idx="106">
                  <c:v>0.9998780487804878</c:v>
                </c:pt>
                <c:pt idx="107">
                  <c:v>0.9998780487804878</c:v>
                </c:pt>
                <c:pt idx="108">
                  <c:v>0.9998780487804878</c:v>
                </c:pt>
                <c:pt idx="109">
                  <c:v>0.9998780487804878</c:v>
                </c:pt>
                <c:pt idx="110">
                  <c:v>0.9998780487804878</c:v>
                </c:pt>
                <c:pt idx="111">
                  <c:v>0.9998780487804878</c:v>
                </c:pt>
                <c:pt idx="112">
                  <c:v>0.9998780487804878</c:v>
                </c:pt>
                <c:pt idx="113">
                  <c:v>0.9998780487804878</c:v>
                </c:pt>
                <c:pt idx="114">
                  <c:v>0.9998780487804878</c:v>
                </c:pt>
                <c:pt idx="115">
                  <c:v>0.9998780487804878</c:v>
                </c:pt>
                <c:pt idx="116">
                  <c:v>0.9998780487804878</c:v>
                </c:pt>
                <c:pt idx="117">
                  <c:v>0.9998780487804878</c:v>
                </c:pt>
                <c:pt idx="118">
                  <c:v>0.9998780487804878</c:v>
                </c:pt>
                <c:pt idx="119">
                  <c:v>0.9998780487804878</c:v>
                </c:pt>
                <c:pt idx="120">
                  <c:v>0.9998780487804878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E8D-AD37-50D945AA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6831"/>
        <c:axId val="1"/>
      </c:lineChart>
      <c:catAx>
        <c:axId val="85560683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6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[1]Summary!$AE$5:$AE$121</c:f>
              <c:numCache>
                <c:formatCode>General</c:formatCode>
                <c:ptCount val="117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cat>
          <c:val>
            <c:numRef>
              <c:f>[1]Summary!$AH$5:$AH$121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2.2450441843802245E-2</c:v>
                </c:pt>
                <c:pt idx="3">
                  <c:v>2.4599952233102459E-2</c:v>
                </c:pt>
                <c:pt idx="4">
                  <c:v>3.5108669691903509E-2</c:v>
                </c:pt>
                <c:pt idx="5">
                  <c:v>8.6696919035108663E-2</c:v>
                </c:pt>
                <c:pt idx="6">
                  <c:v>8.6696919035108663E-2</c:v>
                </c:pt>
                <c:pt idx="7">
                  <c:v>8.6696919035108663E-2</c:v>
                </c:pt>
                <c:pt idx="8">
                  <c:v>8.7891091473608796E-2</c:v>
                </c:pt>
                <c:pt idx="9">
                  <c:v>0.1069978504896107</c:v>
                </c:pt>
                <c:pt idx="10">
                  <c:v>0.27442082636732745</c:v>
                </c:pt>
                <c:pt idx="11">
                  <c:v>0.50895629328875092</c:v>
                </c:pt>
                <c:pt idx="12">
                  <c:v>0.51970384523525193</c:v>
                </c:pt>
                <c:pt idx="13">
                  <c:v>0.5540960114640554</c:v>
                </c:pt>
                <c:pt idx="14">
                  <c:v>0.56126104609505612</c:v>
                </c:pt>
                <c:pt idx="15">
                  <c:v>0.57965130164795797</c:v>
                </c:pt>
                <c:pt idx="16">
                  <c:v>0.58466682588965846</c:v>
                </c:pt>
                <c:pt idx="17">
                  <c:v>0.59374253642225938</c:v>
                </c:pt>
                <c:pt idx="18">
                  <c:v>0.62598519226176264</c:v>
                </c:pt>
                <c:pt idx="19">
                  <c:v>0.64628612371626459</c:v>
                </c:pt>
                <c:pt idx="20">
                  <c:v>0.64676379269166473</c:v>
                </c:pt>
                <c:pt idx="21">
                  <c:v>0.649868641031765</c:v>
                </c:pt>
                <c:pt idx="22">
                  <c:v>0.70002388344876998</c:v>
                </c:pt>
                <c:pt idx="23">
                  <c:v>0.73202770480057322</c:v>
                </c:pt>
                <c:pt idx="24">
                  <c:v>0.82182947217578217</c:v>
                </c:pt>
                <c:pt idx="25">
                  <c:v>0.84213040363028424</c:v>
                </c:pt>
                <c:pt idx="26">
                  <c:v>0.8449964174826845</c:v>
                </c:pt>
                <c:pt idx="27">
                  <c:v>0.85048961069978501</c:v>
                </c:pt>
                <c:pt idx="28">
                  <c:v>0.85048961069978501</c:v>
                </c:pt>
                <c:pt idx="29">
                  <c:v>0.88129925961308808</c:v>
                </c:pt>
                <c:pt idx="30">
                  <c:v>0.88225459756388824</c:v>
                </c:pt>
                <c:pt idx="31">
                  <c:v>0.88344877000238831</c:v>
                </c:pt>
                <c:pt idx="32">
                  <c:v>0.88368760449008832</c:v>
                </c:pt>
                <c:pt idx="33">
                  <c:v>0.89013613565798899</c:v>
                </c:pt>
                <c:pt idx="34">
                  <c:v>0.89180797707188919</c:v>
                </c:pt>
                <c:pt idx="35">
                  <c:v>0.8920468115595892</c:v>
                </c:pt>
                <c:pt idx="36">
                  <c:v>0.89945068067828993</c:v>
                </c:pt>
                <c:pt idx="37">
                  <c:v>0.90733221877239079</c:v>
                </c:pt>
                <c:pt idx="38">
                  <c:v>0.91043706711249106</c:v>
                </c:pt>
                <c:pt idx="39">
                  <c:v>0.91091473608789109</c:v>
                </c:pt>
                <c:pt idx="40">
                  <c:v>0.9407690470503941</c:v>
                </c:pt>
                <c:pt idx="41">
                  <c:v>0.94578457129209459</c:v>
                </c:pt>
                <c:pt idx="42">
                  <c:v>0.97850489610699787</c:v>
                </c:pt>
                <c:pt idx="43">
                  <c:v>0.97850489610699787</c:v>
                </c:pt>
                <c:pt idx="44">
                  <c:v>0.97850489610699787</c:v>
                </c:pt>
                <c:pt idx="45">
                  <c:v>0.97946023405779792</c:v>
                </c:pt>
                <c:pt idx="46">
                  <c:v>0.98065440649629809</c:v>
                </c:pt>
                <c:pt idx="47">
                  <c:v>0.98065440649629809</c:v>
                </c:pt>
                <c:pt idx="48">
                  <c:v>0.989491282541199</c:v>
                </c:pt>
                <c:pt idx="49">
                  <c:v>0.99402913780749935</c:v>
                </c:pt>
                <c:pt idx="50">
                  <c:v>0.9947456412705995</c:v>
                </c:pt>
                <c:pt idx="51">
                  <c:v>0.99689515165989973</c:v>
                </c:pt>
                <c:pt idx="52">
                  <c:v>0.99689515165989973</c:v>
                </c:pt>
                <c:pt idx="53">
                  <c:v>0.99689515165989973</c:v>
                </c:pt>
                <c:pt idx="54">
                  <c:v>0.99689515165989973</c:v>
                </c:pt>
                <c:pt idx="55">
                  <c:v>0.99713398614759974</c:v>
                </c:pt>
                <c:pt idx="56">
                  <c:v>0.99713398614759974</c:v>
                </c:pt>
                <c:pt idx="57">
                  <c:v>0.99713398614759974</c:v>
                </c:pt>
                <c:pt idx="58">
                  <c:v>0.99713398614759974</c:v>
                </c:pt>
                <c:pt idx="59">
                  <c:v>0.99761165512299976</c:v>
                </c:pt>
                <c:pt idx="60">
                  <c:v>0.99761165512299976</c:v>
                </c:pt>
                <c:pt idx="61">
                  <c:v>0.99808932409839979</c:v>
                </c:pt>
                <c:pt idx="62">
                  <c:v>0.99856699307379981</c:v>
                </c:pt>
                <c:pt idx="63">
                  <c:v>0.99904466204919995</c:v>
                </c:pt>
                <c:pt idx="64">
                  <c:v>0.99904466204919995</c:v>
                </c:pt>
                <c:pt idx="65">
                  <c:v>0.99904466204919995</c:v>
                </c:pt>
                <c:pt idx="66">
                  <c:v>0.99928349653689996</c:v>
                </c:pt>
                <c:pt idx="67">
                  <c:v>0.99928349653689996</c:v>
                </c:pt>
                <c:pt idx="68">
                  <c:v>0.99928349653689996</c:v>
                </c:pt>
                <c:pt idx="69">
                  <c:v>0.99928349653689996</c:v>
                </c:pt>
                <c:pt idx="70">
                  <c:v>0.99952233102459997</c:v>
                </c:pt>
                <c:pt idx="71">
                  <c:v>0.99952233102459997</c:v>
                </c:pt>
                <c:pt idx="72">
                  <c:v>0.99952233102459997</c:v>
                </c:pt>
                <c:pt idx="73">
                  <c:v>0.99952233102459997</c:v>
                </c:pt>
                <c:pt idx="74">
                  <c:v>0.99952233102459997</c:v>
                </c:pt>
                <c:pt idx="75">
                  <c:v>0.99952233102459997</c:v>
                </c:pt>
                <c:pt idx="76">
                  <c:v>0.99952233102459997</c:v>
                </c:pt>
                <c:pt idx="77">
                  <c:v>0.99952233102459997</c:v>
                </c:pt>
                <c:pt idx="78">
                  <c:v>0.99952233102459997</c:v>
                </c:pt>
                <c:pt idx="79">
                  <c:v>0.99952233102459997</c:v>
                </c:pt>
                <c:pt idx="80">
                  <c:v>0.99952233102459997</c:v>
                </c:pt>
                <c:pt idx="81">
                  <c:v>0.99952233102459997</c:v>
                </c:pt>
                <c:pt idx="82">
                  <c:v>0.99952233102459997</c:v>
                </c:pt>
                <c:pt idx="83">
                  <c:v>0.99952233102459997</c:v>
                </c:pt>
                <c:pt idx="84">
                  <c:v>0.99952233102459997</c:v>
                </c:pt>
                <c:pt idx="85">
                  <c:v>0.99952233102459997</c:v>
                </c:pt>
                <c:pt idx="86">
                  <c:v>0.99952233102459997</c:v>
                </c:pt>
                <c:pt idx="87">
                  <c:v>0.99952233102459997</c:v>
                </c:pt>
                <c:pt idx="88">
                  <c:v>0.99952233102459997</c:v>
                </c:pt>
                <c:pt idx="89">
                  <c:v>0.99952233102459997</c:v>
                </c:pt>
                <c:pt idx="90">
                  <c:v>0.99952233102459997</c:v>
                </c:pt>
                <c:pt idx="91">
                  <c:v>0.99952233102459997</c:v>
                </c:pt>
                <c:pt idx="92">
                  <c:v>0.99952233102459997</c:v>
                </c:pt>
                <c:pt idx="93">
                  <c:v>0.99952233102459997</c:v>
                </c:pt>
                <c:pt idx="94">
                  <c:v>0.99952233102459997</c:v>
                </c:pt>
                <c:pt idx="95">
                  <c:v>0.99952233102459997</c:v>
                </c:pt>
                <c:pt idx="96">
                  <c:v>0.99952233102459997</c:v>
                </c:pt>
                <c:pt idx="97">
                  <c:v>0.99952233102459997</c:v>
                </c:pt>
                <c:pt idx="98">
                  <c:v>0.99976116551229999</c:v>
                </c:pt>
                <c:pt idx="99">
                  <c:v>0.99976116551229999</c:v>
                </c:pt>
                <c:pt idx="100">
                  <c:v>0.99976116551229999</c:v>
                </c:pt>
                <c:pt idx="101">
                  <c:v>0.99976116551229999</c:v>
                </c:pt>
                <c:pt idx="102">
                  <c:v>0.99976116551229999</c:v>
                </c:pt>
                <c:pt idx="103">
                  <c:v>0.99976116551229999</c:v>
                </c:pt>
                <c:pt idx="104">
                  <c:v>0.99976116551229999</c:v>
                </c:pt>
                <c:pt idx="105">
                  <c:v>0.99976116551229999</c:v>
                </c:pt>
                <c:pt idx="106">
                  <c:v>0.99976116551229999</c:v>
                </c:pt>
                <c:pt idx="107">
                  <c:v>0.99976116551229999</c:v>
                </c:pt>
                <c:pt idx="108">
                  <c:v>0.99976116551229999</c:v>
                </c:pt>
                <c:pt idx="109">
                  <c:v>0.99976116551229999</c:v>
                </c:pt>
                <c:pt idx="110">
                  <c:v>0.99976116551229999</c:v>
                </c:pt>
                <c:pt idx="111">
                  <c:v>0.99976116551229999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E68-A9AE-139747B3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4751"/>
        <c:axId val="1"/>
      </c:lineChart>
      <c:catAx>
        <c:axId val="85560475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228600</xdr:colOff>
      <xdr:row>0</xdr:row>
      <xdr:rowOff>190500</xdr:rowOff>
    </xdr:from>
    <xdr:to>
      <xdr:col>49</xdr:col>
      <xdr:colOff>57150</xdr:colOff>
      <xdr:row>20</xdr:row>
      <xdr:rowOff>38100</xdr:rowOff>
    </xdr:to>
    <xdr:graphicFrame macro="">
      <xdr:nvGraphicFramePr>
        <xdr:cNvPr id="1057949" name="Chart 1">
          <a:extLst>
            <a:ext uri="{FF2B5EF4-FFF2-40B4-BE49-F238E27FC236}">
              <a16:creationId xmlns:a16="http://schemas.microsoft.com/office/drawing/2014/main" id="{EB22C13D-A459-48F9-AE55-7C7F633D4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219075</xdr:colOff>
      <xdr:row>20</xdr:row>
      <xdr:rowOff>47625</xdr:rowOff>
    </xdr:from>
    <xdr:to>
      <xdr:col>49</xdr:col>
      <xdr:colOff>38100</xdr:colOff>
      <xdr:row>39</xdr:row>
      <xdr:rowOff>114300</xdr:rowOff>
    </xdr:to>
    <xdr:graphicFrame macro="">
      <xdr:nvGraphicFramePr>
        <xdr:cNvPr id="1057950" name="Chart 2">
          <a:extLst>
            <a:ext uri="{FF2B5EF4-FFF2-40B4-BE49-F238E27FC236}">
              <a16:creationId xmlns:a16="http://schemas.microsoft.com/office/drawing/2014/main" id="{043C17B0-2CBC-499D-A41B-DA2D9F220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219075</xdr:colOff>
      <xdr:row>39</xdr:row>
      <xdr:rowOff>133350</xdr:rowOff>
    </xdr:from>
    <xdr:to>
      <xdr:col>49</xdr:col>
      <xdr:colOff>57150</xdr:colOff>
      <xdr:row>57</xdr:row>
      <xdr:rowOff>133350</xdr:rowOff>
    </xdr:to>
    <xdr:graphicFrame macro="">
      <xdr:nvGraphicFramePr>
        <xdr:cNvPr id="1057951" name="Chart 3">
          <a:extLst>
            <a:ext uri="{FF2B5EF4-FFF2-40B4-BE49-F238E27FC236}">
              <a16:creationId xmlns:a16="http://schemas.microsoft.com/office/drawing/2014/main" id="{DE3094D1-4427-4E12-88AA-A522061FB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219075</xdr:colOff>
      <xdr:row>57</xdr:row>
      <xdr:rowOff>133350</xdr:rowOff>
    </xdr:from>
    <xdr:to>
      <xdr:col>49</xdr:col>
      <xdr:colOff>85725</xdr:colOff>
      <xdr:row>77</xdr:row>
      <xdr:rowOff>123825</xdr:rowOff>
    </xdr:to>
    <xdr:graphicFrame macro="">
      <xdr:nvGraphicFramePr>
        <xdr:cNvPr id="1057952" name="Chart 4">
          <a:extLst>
            <a:ext uri="{FF2B5EF4-FFF2-40B4-BE49-F238E27FC236}">
              <a16:creationId xmlns:a16="http://schemas.microsoft.com/office/drawing/2014/main" id="{9E0E3151-FD5B-472D-9456-84784EA78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180975</xdr:colOff>
      <xdr:row>77</xdr:row>
      <xdr:rowOff>123825</xdr:rowOff>
    </xdr:from>
    <xdr:to>
      <xdr:col>49</xdr:col>
      <xdr:colOff>38100</xdr:colOff>
      <xdr:row>94</xdr:row>
      <xdr:rowOff>114300</xdr:rowOff>
    </xdr:to>
    <xdr:graphicFrame macro="">
      <xdr:nvGraphicFramePr>
        <xdr:cNvPr id="1057953" name="Chart 6">
          <a:extLst>
            <a:ext uri="{FF2B5EF4-FFF2-40B4-BE49-F238E27FC236}">
              <a16:creationId xmlns:a16="http://schemas.microsoft.com/office/drawing/2014/main" id="{25B1348E-20F4-46CB-8691-743944DAA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0</xdr:colOff>
      <xdr:row>97</xdr:row>
      <xdr:rowOff>85725</xdr:rowOff>
    </xdr:from>
    <xdr:to>
      <xdr:col>48</xdr:col>
      <xdr:colOff>38100</xdr:colOff>
      <xdr:row>114</xdr:row>
      <xdr:rowOff>76200</xdr:rowOff>
    </xdr:to>
    <xdr:graphicFrame macro="">
      <xdr:nvGraphicFramePr>
        <xdr:cNvPr id="1057954" name="Chart 8">
          <a:extLst>
            <a:ext uri="{FF2B5EF4-FFF2-40B4-BE49-F238E27FC236}">
              <a16:creationId xmlns:a16="http://schemas.microsoft.com/office/drawing/2014/main" id="{E00F034A-92B5-439F-9C0B-B4F10AD93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0</xdr:colOff>
      <xdr:row>102</xdr:row>
      <xdr:rowOff>171450</xdr:rowOff>
    </xdr:from>
    <xdr:to>
      <xdr:col>48</xdr:col>
      <xdr:colOff>0</xdr:colOff>
      <xdr:row>119</xdr:row>
      <xdr:rowOff>161925</xdr:rowOff>
    </xdr:to>
    <xdr:graphicFrame macro="">
      <xdr:nvGraphicFramePr>
        <xdr:cNvPr id="1057955" name="Chart 1">
          <a:extLst>
            <a:ext uri="{FF2B5EF4-FFF2-40B4-BE49-F238E27FC236}">
              <a16:creationId xmlns:a16="http://schemas.microsoft.com/office/drawing/2014/main" id="{ED917CB7-E835-4B58-89A2-C6B5E7C1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0</xdr:colOff>
      <xdr:row>108</xdr:row>
      <xdr:rowOff>38100</xdr:rowOff>
    </xdr:from>
    <xdr:to>
      <xdr:col>47</xdr:col>
      <xdr:colOff>381000</xdr:colOff>
      <xdr:row>125</xdr:row>
      <xdr:rowOff>28575</xdr:rowOff>
    </xdr:to>
    <xdr:graphicFrame macro="">
      <xdr:nvGraphicFramePr>
        <xdr:cNvPr id="1057956" name="Chart 2">
          <a:extLst>
            <a:ext uri="{FF2B5EF4-FFF2-40B4-BE49-F238E27FC236}">
              <a16:creationId xmlns:a16="http://schemas.microsoft.com/office/drawing/2014/main" id="{C1D83F33-8806-44F5-80DC-49BCBFCE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323850</xdr:colOff>
      <xdr:row>113</xdr:row>
      <xdr:rowOff>142875</xdr:rowOff>
    </xdr:from>
    <xdr:to>
      <xdr:col>47</xdr:col>
      <xdr:colOff>371475</xdr:colOff>
      <xdr:row>130</xdr:row>
      <xdr:rowOff>133350</xdr:rowOff>
    </xdr:to>
    <xdr:graphicFrame macro="">
      <xdr:nvGraphicFramePr>
        <xdr:cNvPr id="1057957" name="Chart 1">
          <a:extLst>
            <a:ext uri="{FF2B5EF4-FFF2-40B4-BE49-F238E27FC236}">
              <a16:creationId xmlns:a16="http://schemas.microsoft.com/office/drawing/2014/main" id="{61106591-2A19-4A02-A8AF-5DB8135F5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40</xdr:col>
      <xdr:colOff>9525</xdr:colOff>
      <xdr:row>118</xdr:row>
      <xdr:rowOff>171450</xdr:rowOff>
    </xdr:from>
    <xdr:to>
      <xdr:col>47</xdr:col>
      <xdr:colOff>390525</xdr:colOff>
      <xdr:row>135</xdr:row>
      <xdr:rowOff>161925</xdr:rowOff>
    </xdr:to>
    <xdr:graphicFrame macro="">
      <xdr:nvGraphicFramePr>
        <xdr:cNvPr id="1057958" name="Chart 2">
          <a:extLst>
            <a:ext uri="{FF2B5EF4-FFF2-40B4-BE49-F238E27FC236}">
              <a16:creationId xmlns:a16="http://schemas.microsoft.com/office/drawing/2014/main" id="{7BB5F68B-65AA-413E-AC3A-7299F63E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Cap\Lamprey\Cooling%20Water%20Strainers%20Lamprey%20Counts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9 Lamprey Data"/>
      <sheetName val="2010 Lamprey Data"/>
      <sheetName val="2011 Lamprey Data"/>
      <sheetName val="2012 Lamprey Data"/>
      <sheetName val="2013 Lamprey Data"/>
      <sheetName val="2014 Lamprey Data"/>
      <sheetName val="2015 Lamprey Data"/>
      <sheetName val="2016 Lamprey Data"/>
      <sheetName val="2017"/>
      <sheetName val="2018"/>
      <sheetName val="2019"/>
      <sheetName val="2020"/>
    </sheetNames>
    <sheetDataSet>
      <sheetData sheetId="0">
        <row r="5">
          <cell r="P5">
            <v>40179</v>
          </cell>
          <cell r="S5">
            <v>0</v>
          </cell>
          <cell r="U5">
            <v>0</v>
          </cell>
          <cell r="V5">
            <v>0</v>
          </cell>
          <cell r="Z5">
            <v>40179</v>
          </cell>
          <cell r="AA5">
            <v>0</v>
          </cell>
          <cell r="AC5">
            <v>0</v>
          </cell>
          <cell r="AE5">
            <v>40179</v>
          </cell>
          <cell r="AF5">
            <v>0</v>
          </cell>
          <cell r="AH5">
            <v>0</v>
          </cell>
          <cell r="AJ5">
            <v>40179</v>
          </cell>
          <cell r="AM5">
            <v>0</v>
          </cell>
        </row>
        <row r="6">
          <cell r="P6">
            <v>40203</v>
          </cell>
          <cell r="Q6">
            <v>469</v>
          </cell>
          <cell r="S6">
            <v>7.4812569787844951E-2</v>
          </cell>
          <cell r="U6">
            <v>0</v>
          </cell>
          <cell r="V6">
            <v>0</v>
          </cell>
          <cell r="Z6">
            <v>40185</v>
          </cell>
          <cell r="AA6">
            <v>28</v>
          </cell>
          <cell r="AC6">
            <v>3.4146341463414634E-3</v>
          </cell>
          <cell r="AE6">
            <v>40183</v>
          </cell>
          <cell r="AF6">
            <v>0</v>
          </cell>
          <cell r="AH6">
            <v>0</v>
          </cell>
          <cell r="AJ6">
            <v>40183</v>
          </cell>
          <cell r="AK6">
            <v>1</v>
          </cell>
          <cell r="AM6">
            <v>3.8535645472061658E-4</v>
          </cell>
        </row>
        <row r="7">
          <cell r="P7">
            <v>40205</v>
          </cell>
          <cell r="Q7">
            <v>48</v>
          </cell>
          <cell r="S7">
            <v>8.2469293348221409E-2</v>
          </cell>
          <cell r="U7">
            <v>40179</v>
          </cell>
          <cell r="V7">
            <v>4</v>
          </cell>
          <cell r="X7">
            <v>1.2944983818770227E-3</v>
          </cell>
          <cell r="Z7">
            <v>40186</v>
          </cell>
          <cell r="AA7">
            <v>3</v>
          </cell>
          <cell r="AC7">
            <v>3.7804878048780487E-3</v>
          </cell>
          <cell r="AE7">
            <v>40189</v>
          </cell>
          <cell r="AF7">
            <v>94</v>
          </cell>
          <cell r="AH7">
            <v>2.2450441843802245E-2</v>
          </cell>
          <cell r="AJ7">
            <v>40184</v>
          </cell>
          <cell r="AK7">
            <v>0</v>
          </cell>
          <cell r="AM7">
            <v>3.8535645472061658E-4</v>
          </cell>
        </row>
        <row r="8">
          <cell r="P8">
            <v>40205</v>
          </cell>
          <cell r="Q8">
            <v>4</v>
          </cell>
          <cell r="S8">
            <v>8.3107353644919446E-2</v>
          </cell>
          <cell r="U8">
            <v>40183</v>
          </cell>
          <cell r="V8">
            <v>9</v>
          </cell>
          <cell r="X8">
            <v>4.207119741100324E-3</v>
          </cell>
          <cell r="Z8">
            <v>40188</v>
          </cell>
          <cell r="AA8">
            <v>107</v>
          </cell>
          <cell r="AC8">
            <v>1.6829268292682928E-2</v>
          </cell>
          <cell r="AE8">
            <v>40190</v>
          </cell>
          <cell r="AF8">
            <v>9</v>
          </cell>
          <cell r="AH8">
            <v>2.4599952233102459E-2</v>
          </cell>
          <cell r="AJ8">
            <v>40185</v>
          </cell>
          <cell r="AK8">
            <v>0</v>
          </cell>
          <cell r="AM8">
            <v>3.8535645472061658E-4</v>
          </cell>
        </row>
        <row r="9">
          <cell r="P9">
            <v>40207</v>
          </cell>
          <cell r="Q9">
            <v>1</v>
          </cell>
          <cell r="S9">
            <v>8.3266868719093959E-2</v>
          </cell>
          <cell r="U9">
            <v>40184</v>
          </cell>
          <cell r="V9">
            <v>0</v>
          </cell>
          <cell r="X9">
            <v>4.207119741100324E-3</v>
          </cell>
          <cell r="Z9">
            <v>40189</v>
          </cell>
          <cell r="AA9">
            <v>3</v>
          </cell>
          <cell r="AC9">
            <v>1.7195121951219514E-2</v>
          </cell>
          <cell r="AE9">
            <v>40190</v>
          </cell>
          <cell r="AF9">
            <v>44</v>
          </cell>
          <cell r="AH9">
            <v>3.5108669691903509E-2</v>
          </cell>
          <cell r="AJ9">
            <v>40186</v>
          </cell>
          <cell r="AK9">
            <v>1</v>
          </cell>
          <cell r="AM9">
            <v>7.7071290944123315E-4</v>
          </cell>
        </row>
        <row r="10">
          <cell r="P10">
            <v>40207</v>
          </cell>
          <cell r="Q10">
            <v>17</v>
          </cell>
          <cell r="S10">
            <v>8.5978624980060619E-2</v>
          </cell>
          <cell r="U10">
            <v>40186</v>
          </cell>
          <cell r="V10">
            <v>116</v>
          </cell>
          <cell r="X10">
            <v>4.1747572815533977E-2</v>
          </cell>
          <cell r="Z10">
            <v>40192</v>
          </cell>
          <cell r="AA10">
            <v>240</v>
          </cell>
          <cell r="AC10">
            <v>4.6463414634146341E-2</v>
          </cell>
          <cell r="AE10">
            <v>40204</v>
          </cell>
          <cell r="AF10">
            <v>216</v>
          </cell>
          <cell r="AH10">
            <v>8.6696919035108663E-2</v>
          </cell>
          <cell r="AJ10">
            <v>40203</v>
          </cell>
          <cell r="AK10">
            <v>7</v>
          </cell>
          <cell r="AM10">
            <v>3.4682080924855491E-3</v>
          </cell>
        </row>
        <row r="11">
          <cell r="P11">
            <v>40208</v>
          </cell>
          <cell r="Q11">
            <v>238</v>
          </cell>
          <cell r="S11">
            <v>0.12394321263359387</v>
          </cell>
          <cell r="U11">
            <v>40187</v>
          </cell>
          <cell r="V11">
            <v>12</v>
          </cell>
          <cell r="X11">
            <v>4.5631067961165048E-2</v>
          </cell>
          <cell r="Z11">
            <v>40201</v>
          </cell>
          <cell r="AA11">
            <v>9</v>
          </cell>
          <cell r="AC11">
            <v>4.7560975609756098E-2</v>
          </cell>
          <cell r="AE11">
            <v>40205</v>
          </cell>
          <cell r="AF11">
            <v>0</v>
          </cell>
          <cell r="AH11">
            <v>8.6696919035108663E-2</v>
          </cell>
          <cell r="AJ11">
            <v>40211</v>
          </cell>
          <cell r="AK11">
            <v>0</v>
          </cell>
          <cell r="AM11">
            <v>3.4682080924855491E-3</v>
          </cell>
        </row>
        <row r="12">
          <cell r="P12">
            <v>40210</v>
          </cell>
          <cell r="Q12">
            <v>0</v>
          </cell>
          <cell r="S12">
            <v>0.12394321263359387</v>
          </cell>
          <cell r="U12">
            <v>40189</v>
          </cell>
          <cell r="V12">
            <v>0</v>
          </cell>
          <cell r="X12">
            <v>4.5631067961165048E-2</v>
          </cell>
          <cell r="Z12">
            <v>40202</v>
          </cell>
          <cell r="AA12">
            <v>72</v>
          </cell>
          <cell r="AC12">
            <v>5.6341463414634148E-2</v>
          </cell>
          <cell r="AE12">
            <v>40206</v>
          </cell>
          <cell r="AF12">
            <v>0</v>
          </cell>
          <cell r="AH12">
            <v>8.6696919035108663E-2</v>
          </cell>
          <cell r="AJ12">
            <v>40212</v>
          </cell>
          <cell r="AK12">
            <v>48</v>
          </cell>
          <cell r="AM12">
            <v>2.1965317919075144E-2</v>
          </cell>
        </row>
        <row r="13">
          <cell r="P13">
            <v>40233</v>
          </cell>
          <cell r="Q13">
            <v>113</v>
          </cell>
          <cell r="S13">
            <v>0.14196841601531346</v>
          </cell>
          <cell r="U13">
            <v>40190</v>
          </cell>
          <cell r="V13">
            <v>0</v>
          </cell>
          <cell r="X13">
            <v>4.5631067961165048E-2</v>
          </cell>
          <cell r="Z13">
            <v>40204</v>
          </cell>
          <cell r="AA13">
            <v>207</v>
          </cell>
          <cell r="AC13">
            <v>8.158536585365854E-2</v>
          </cell>
          <cell r="AE13">
            <v>40208</v>
          </cell>
          <cell r="AF13">
            <v>5</v>
          </cell>
          <cell r="AH13">
            <v>8.7891091473608796E-2</v>
          </cell>
          <cell r="AJ13">
            <v>40212</v>
          </cell>
          <cell r="AK13">
            <v>29</v>
          </cell>
          <cell r="AM13">
            <v>3.3140655105973027E-2</v>
          </cell>
        </row>
        <row r="14">
          <cell r="P14">
            <v>40233</v>
          </cell>
          <cell r="Q14">
            <v>319</v>
          </cell>
          <cell r="S14">
            <v>0.19285372467698197</v>
          </cell>
          <cell r="U14">
            <v>40191</v>
          </cell>
          <cell r="V14">
            <v>0</v>
          </cell>
          <cell r="X14">
            <v>4.5631067961165048E-2</v>
          </cell>
          <cell r="Z14">
            <v>40205</v>
          </cell>
          <cell r="AA14">
            <v>24</v>
          </cell>
          <cell r="AC14">
            <v>8.4512195121951225E-2</v>
          </cell>
          <cell r="AE14">
            <v>40209</v>
          </cell>
          <cell r="AF14">
            <v>80</v>
          </cell>
          <cell r="AH14">
            <v>0.1069978504896107</v>
          </cell>
          <cell r="AJ14">
            <v>40213</v>
          </cell>
          <cell r="AK14">
            <v>24</v>
          </cell>
          <cell r="AM14">
            <v>4.238921001926782E-2</v>
          </cell>
        </row>
        <row r="15">
          <cell r="P15">
            <v>40234</v>
          </cell>
          <cell r="Q15">
            <v>205</v>
          </cell>
          <cell r="S15">
            <v>0.22555431488275643</v>
          </cell>
          <cell r="U15">
            <v>40193</v>
          </cell>
          <cell r="V15">
            <v>1</v>
          </cell>
          <cell r="X15">
            <v>4.5954692556634306E-2</v>
          </cell>
          <cell r="Z15">
            <v>40206</v>
          </cell>
          <cell r="AA15">
            <v>1</v>
          </cell>
          <cell r="AC15">
            <v>8.463414634146342E-2</v>
          </cell>
          <cell r="AE15">
            <v>40211</v>
          </cell>
          <cell r="AF15">
            <v>701</v>
          </cell>
          <cell r="AH15">
            <v>0.27442082636732745</v>
          </cell>
          <cell r="AJ15">
            <v>40214</v>
          </cell>
          <cell r="AK15">
            <v>11</v>
          </cell>
          <cell r="AM15">
            <v>4.6628131021194605E-2</v>
          </cell>
        </row>
        <row r="16">
          <cell r="P16">
            <v>40234</v>
          </cell>
          <cell r="Q16">
            <v>390</v>
          </cell>
          <cell r="S16">
            <v>0.28776519381081511</v>
          </cell>
          <cell r="U16">
            <v>40193</v>
          </cell>
          <cell r="V16">
            <v>13</v>
          </cell>
          <cell r="X16">
            <v>5.0161812297734629E-2</v>
          </cell>
          <cell r="Z16">
            <v>40211</v>
          </cell>
          <cell r="AA16">
            <v>17</v>
          </cell>
          <cell r="AC16">
            <v>8.6707317073170725E-2</v>
          </cell>
          <cell r="AE16">
            <v>40217</v>
          </cell>
          <cell r="AF16">
            <v>982</v>
          </cell>
          <cell r="AH16">
            <v>0.50895629328875092</v>
          </cell>
          <cell r="AJ16">
            <v>40218</v>
          </cell>
          <cell r="AK16">
            <v>166</v>
          </cell>
          <cell r="AM16">
            <v>0.11059730250481696</v>
          </cell>
        </row>
        <row r="17">
          <cell r="P17">
            <v>40235</v>
          </cell>
          <cell r="Q17">
            <v>29</v>
          </cell>
          <cell r="S17">
            <v>0.29239113096187591</v>
          </cell>
          <cell r="U17">
            <v>40197</v>
          </cell>
          <cell r="V17">
            <v>12</v>
          </cell>
          <cell r="X17">
            <v>5.4045307443365699E-2</v>
          </cell>
          <cell r="Z17">
            <v>40212</v>
          </cell>
          <cell r="AA17">
            <v>86</v>
          </cell>
          <cell r="AC17">
            <v>9.7195121951219515E-2</v>
          </cell>
          <cell r="AE17">
            <v>40218</v>
          </cell>
          <cell r="AF17">
            <v>45</v>
          </cell>
          <cell r="AH17">
            <v>0.51970384523525193</v>
          </cell>
          <cell r="AJ17">
            <v>40237</v>
          </cell>
          <cell r="AK17">
            <v>167</v>
          </cell>
          <cell r="AM17">
            <v>0.17495183044315993</v>
          </cell>
        </row>
        <row r="18">
          <cell r="P18">
            <v>40237</v>
          </cell>
          <cell r="Q18">
            <v>496</v>
          </cell>
          <cell r="S18">
            <v>0.37151060775243261</v>
          </cell>
          <cell r="U18">
            <v>40200</v>
          </cell>
          <cell r="V18">
            <v>13</v>
          </cell>
          <cell r="X18">
            <v>5.8252427184466021E-2</v>
          </cell>
          <cell r="Z18">
            <v>40212</v>
          </cell>
          <cell r="AA18">
            <v>61</v>
          </cell>
          <cell r="AC18">
            <v>0.10463414634146341</v>
          </cell>
          <cell r="AE18">
            <v>40223</v>
          </cell>
          <cell r="AF18">
            <v>144</v>
          </cell>
          <cell r="AH18">
            <v>0.5540960114640554</v>
          </cell>
          <cell r="AJ18">
            <v>40238</v>
          </cell>
          <cell r="AK18">
            <v>71</v>
          </cell>
          <cell r="AM18">
            <v>0.20231213872832371</v>
          </cell>
        </row>
        <row r="19">
          <cell r="P19">
            <v>40252</v>
          </cell>
          <cell r="Q19">
            <v>210</v>
          </cell>
          <cell r="S19">
            <v>0.40500877332907959</v>
          </cell>
          <cell r="U19">
            <v>40201</v>
          </cell>
          <cell r="V19">
            <v>0</v>
          </cell>
          <cell r="X19">
            <v>5.8252427184466021E-2</v>
          </cell>
          <cell r="Z19">
            <v>40214</v>
          </cell>
          <cell r="AA19">
            <v>47</v>
          </cell>
          <cell r="AC19">
            <v>0.11036585365853659</v>
          </cell>
          <cell r="AE19">
            <v>40225</v>
          </cell>
          <cell r="AF19">
            <v>30</v>
          </cell>
          <cell r="AH19">
            <v>0.56126104609505612</v>
          </cell>
          <cell r="AJ19">
            <v>40239</v>
          </cell>
          <cell r="AK19">
            <v>42</v>
          </cell>
          <cell r="AM19">
            <v>0.2184971098265896</v>
          </cell>
        </row>
        <row r="20">
          <cell r="P20">
            <v>40263</v>
          </cell>
          <cell r="Q20">
            <v>473</v>
          </cell>
          <cell r="S20">
            <v>0.48045940341362259</v>
          </cell>
          <cell r="U20">
            <v>40203</v>
          </cell>
          <cell r="V20">
            <v>0</v>
          </cell>
          <cell r="X20">
            <v>5.8252427184466021E-2</v>
          </cell>
          <cell r="Z20">
            <v>40218</v>
          </cell>
          <cell r="AA20">
            <v>1655</v>
          </cell>
          <cell r="AC20">
            <v>0.31219512195121951</v>
          </cell>
          <cell r="AE20">
            <v>40227</v>
          </cell>
          <cell r="AF20">
            <v>77</v>
          </cell>
          <cell r="AH20">
            <v>0.57965130164795797</v>
          </cell>
          <cell r="AJ20">
            <v>40240</v>
          </cell>
          <cell r="AK20">
            <v>115</v>
          </cell>
          <cell r="AM20">
            <v>0.26281310211946052</v>
          </cell>
        </row>
        <row r="21">
          <cell r="P21">
            <v>40263</v>
          </cell>
          <cell r="Q21">
            <v>10</v>
          </cell>
          <cell r="S21">
            <v>0.48205455415536769</v>
          </cell>
          <cell r="U21">
            <v>40207</v>
          </cell>
          <cell r="V21">
            <v>9</v>
          </cell>
          <cell r="X21">
            <v>6.1165048543689322E-2</v>
          </cell>
          <cell r="Z21">
            <v>40221</v>
          </cell>
          <cell r="AA21">
            <v>11</v>
          </cell>
          <cell r="AC21">
            <v>0.31353658536585366</v>
          </cell>
          <cell r="AE21">
            <v>40232</v>
          </cell>
          <cell r="AF21">
            <v>21</v>
          </cell>
          <cell r="AH21">
            <v>0.58466682588965846</v>
          </cell>
          <cell r="AJ21">
            <v>40241</v>
          </cell>
          <cell r="AK21">
            <v>116</v>
          </cell>
          <cell r="AM21">
            <v>0.30751445086705204</v>
          </cell>
        </row>
        <row r="22">
          <cell r="P22">
            <v>40264</v>
          </cell>
          <cell r="Q22">
            <v>44</v>
          </cell>
          <cell r="S22">
            <v>0.48907321741904608</v>
          </cell>
          <cell r="U22">
            <v>40208</v>
          </cell>
          <cell r="V22">
            <v>8</v>
          </cell>
          <cell r="X22">
            <v>6.3754045307443372E-2</v>
          </cell>
          <cell r="Z22">
            <v>40225</v>
          </cell>
          <cell r="AA22">
            <v>191</v>
          </cell>
          <cell r="AC22">
            <v>0.33682926829268295</v>
          </cell>
          <cell r="AE22">
            <v>40232</v>
          </cell>
          <cell r="AF22">
            <v>38</v>
          </cell>
          <cell r="AH22">
            <v>0.59374253642225938</v>
          </cell>
          <cell r="AJ22">
            <v>40242</v>
          </cell>
          <cell r="AK22">
            <v>32</v>
          </cell>
          <cell r="AM22">
            <v>0.31984585741811178</v>
          </cell>
        </row>
        <row r="23">
          <cell r="P23">
            <v>40265</v>
          </cell>
          <cell r="Q23">
            <v>497</v>
          </cell>
          <cell r="S23">
            <v>0.56835220928377728</v>
          </cell>
          <cell r="U23">
            <v>40209</v>
          </cell>
          <cell r="V23">
            <v>11</v>
          </cell>
          <cell r="X23">
            <v>6.7313915857605183E-2</v>
          </cell>
          <cell r="Z23">
            <v>40227</v>
          </cell>
          <cell r="AA23">
            <v>82</v>
          </cell>
          <cell r="AC23">
            <v>0.3468292682926829</v>
          </cell>
          <cell r="AE23">
            <v>40235</v>
          </cell>
          <cell r="AF23">
            <v>135</v>
          </cell>
          <cell r="AH23">
            <v>0.62598519226176264</v>
          </cell>
          <cell r="AJ23">
            <v>40245</v>
          </cell>
          <cell r="AK23">
            <v>17</v>
          </cell>
          <cell r="AM23">
            <v>0.32639691714836222</v>
          </cell>
        </row>
        <row r="24">
          <cell r="P24">
            <v>40265</v>
          </cell>
          <cell r="Q24">
            <v>80</v>
          </cell>
          <cell r="S24">
            <v>0.58111341521773807</v>
          </cell>
          <cell r="U24">
            <v>40215</v>
          </cell>
          <cell r="V24">
            <v>3</v>
          </cell>
          <cell r="X24">
            <v>6.8284789644012939E-2</v>
          </cell>
          <cell r="Z24">
            <v>40228</v>
          </cell>
          <cell r="AA24">
            <v>27</v>
          </cell>
          <cell r="AC24">
            <v>0.35012195121951217</v>
          </cell>
          <cell r="AE24">
            <v>40235</v>
          </cell>
          <cell r="AF24">
            <v>85</v>
          </cell>
          <cell r="AH24">
            <v>0.64628612371626459</v>
          </cell>
          <cell r="AJ24">
            <v>40246</v>
          </cell>
          <cell r="AK24">
            <v>23</v>
          </cell>
          <cell r="AM24">
            <v>0.33526011560693642</v>
          </cell>
        </row>
        <row r="25">
          <cell r="P25">
            <v>40266</v>
          </cell>
          <cell r="Q25">
            <v>17</v>
          </cell>
          <cell r="S25">
            <v>0.58382517147870472</v>
          </cell>
          <cell r="U25">
            <v>40217</v>
          </cell>
          <cell r="V25">
            <v>17</v>
          </cell>
          <cell r="X25">
            <v>7.3786407766990289E-2</v>
          </cell>
          <cell r="Z25">
            <v>40236</v>
          </cell>
          <cell r="AA25">
            <v>69</v>
          </cell>
          <cell r="AC25">
            <v>0.35853658536585364</v>
          </cell>
          <cell r="AE25">
            <v>40239</v>
          </cell>
          <cell r="AF25">
            <v>2</v>
          </cell>
          <cell r="AH25">
            <v>0.64676379269166473</v>
          </cell>
          <cell r="AJ25">
            <v>40247</v>
          </cell>
          <cell r="AK25">
            <v>9</v>
          </cell>
          <cell r="AM25">
            <v>0.33872832369942196</v>
          </cell>
        </row>
        <row r="26">
          <cell r="P26">
            <v>40283</v>
          </cell>
          <cell r="Q26">
            <v>13</v>
          </cell>
          <cell r="S26">
            <v>0.58589886744297337</v>
          </cell>
          <cell r="U26">
            <v>40218</v>
          </cell>
          <cell r="V26">
            <v>14</v>
          </cell>
          <cell r="X26">
            <v>7.831715210355987E-2</v>
          </cell>
          <cell r="Z26">
            <v>40238</v>
          </cell>
          <cell r="AA26">
            <v>204</v>
          </cell>
          <cell r="AC26">
            <v>0.38341463414634147</v>
          </cell>
          <cell r="AE26">
            <v>40245</v>
          </cell>
          <cell r="AF26">
            <v>13</v>
          </cell>
          <cell r="AH26">
            <v>0.649868641031765</v>
          </cell>
          <cell r="AJ26">
            <v>40251</v>
          </cell>
          <cell r="AK26">
            <v>8</v>
          </cell>
          <cell r="AM26">
            <v>0.34181117533718691</v>
          </cell>
        </row>
        <row r="27">
          <cell r="P27">
            <v>40288</v>
          </cell>
          <cell r="Q27">
            <v>78</v>
          </cell>
          <cell r="S27">
            <v>0.59834104322858506</v>
          </cell>
          <cell r="U27">
            <v>40219</v>
          </cell>
          <cell r="V27">
            <v>555</v>
          </cell>
          <cell r="X27">
            <v>0.25792880258899675</v>
          </cell>
          <cell r="Z27">
            <v>40239</v>
          </cell>
          <cell r="AA27">
            <v>1276</v>
          </cell>
          <cell r="AC27">
            <v>0.53902439024390247</v>
          </cell>
          <cell r="AE27">
            <v>40257</v>
          </cell>
          <cell r="AF27">
            <v>210</v>
          </cell>
          <cell r="AH27">
            <v>0.70002388344876998</v>
          </cell>
          <cell r="AJ27">
            <v>40257</v>
          </cell>
          <cell r="AK27">
            <v>93</v>
          </cell>
          <cell r="AM27">
            <v>0.37764932562620424</v>
          </cell>
        </row>
        <row r="28">
          <cell r="P28">
            <v>40289</v>
          </cell>
          <cell r="Q28">
            <v>361</v>
          </cell>
          <cell r="S28">
            <v>0.65592598500558308</v>
          </cell>
          <cell r="U28">
            <v>40220</v>
          </cell>
          <cell r="V28">
            <v>29</v>
          </cell>
          <cell r="X28">
            <v>0.26731391585760517</v>
          </cell>
          <cell r="Z28">
            <v>40240</v>
          </cell>
          <cell r="AA28">
            <v>43</v>
          </cell>
          <cell r="AC28">
            <v>0.54426829268292687</v>
          </cell>
          <cell r="AE28">
            <v>40258</v>
          </cell>
          <cell r="AF28">
            <v>134</v>
          </cell>
          <cell r="AH28">
            <v>0.73202770480057322</v>
          </cell>
          <cell r="AJ28">
            <v>40269</v>
          </cell>
          <cell r="AK28">
            <v>95</v>
          </cell>
          <cell r="AM28">
            <v>0.41425818882466281</v>
          </cell>
        </row>
        <row r="29">
          <cell r="P29">
            <v>40293</v>
          </cell>
          <cell r="Q29">
            <v>76</v>
          </cell>
          <cell r="S29">
            <v>0.66804913064284577</v>
          </cell>
          <cell r="U29">
            <v>40221</v>
          </cell>
          <cell r="V29">
            <v>6</v>
          </cell>
          <cell r="X29">
            <v>0.26925566343042073</v>
          </cell>
          <cell r="Z29">
            <v>40240</v>
          </cell>
          <cell r="AA29">
            <v>178</v>
          </cell>
          <cell r="AC29">
            <v>0.56597560975609751</v>
          </cell>
          <cell r="AE29">
            <v>40261</v>
          </cell>
          <cell r="AF29">
            <v>376</v>
          </cell>
          <cell r="AH29">
            <v>0.82182947217578217</v>
          </cell>
          <cell r="AJ29">
            <v>40273</v>
          </cell>
          <cell r="AK29">
            <v>46</v>
          </cell>
          <cell r="AM29">
            <v>0.4319845857418112</v>
          </cell>
        </row>
        <row r="30">
          <cell r="P30">
            <v>40294</v>
          </cell>
          <cell r="Q30">
            <v>31</v>
          </cell>
          <cell r="S30">
            <v>0.67299409794225551</v>
          </cell>
          <cell r="U30">
            <v>40222</v>
          </cell>
          <cell r="V30">
            <v>6</v>
          </cell>
          <cell r="X30">
            <v>0.27119741100323624</v>
          </cell>
          <cell r="Z30">
            <v>40242</v>
          </cell>
          <cell r="AA30">
            <v>14</v>
          </cell>
          <cell r="AC30">
            <v>0.56768292682926824</v>
          </cell>
          <cell r="AE30">
            <v>40261</v>
          </cell>
          <cell r="AF30">
            <v>85</v>
          </cell>
          <cell r="AH30">
            <v>0.84213040363028424</v>
          </cell>
          <cell r="AJ30">
            <v>40275</v>
          </cell>
          <cell r="AK30">
            <v>14</v>
          </cell>
          <cell r="AM30">
            <v>0.43737957610789979</v>
          </cell>
        </row>
        <row r="31">
          <cell r="P31">
            <v>40295</v>
          </cell>
          <cell r="Q31">
            <v>37</v>
          </cell>
          <cell r="S31">
            <v>0.67889615568671235</v>
          </cell>
          <cell r="U31">
            <v>40225</v>
          </cell>
          <cell r="V31">
            <v>7</v>
          </cell>
          <cell r="X31">
            <v>0.27346278317152106</v>
          </cell>
          <cell r="Z31">
            <v>40243</v>
          </cell>
          <cell r="AA31">
            <v>114</v>
          </cell>
          <cell r="AC31">
            <v>0.5815853658536585</v>
          </cell>
          <cell r="AE31">
            <v>40263</v>
          </cell>
          <cell r="AF31">
            <v>12</v>
          </cell>
          <cell r="AH31">
            <v>0.8449964174826845</v>
          </cell>
          <cell r="AJ31">
            <v>40277</v>
          </cell>
          <cell r="AK31">
            <v>24</v>
          </cell>
          <cell r="AM31">
            <v>0.44662813102119459</v>
          </cell>
        </row>
        <row r="32">
          <cell r="P32">
            <v>40296</v>
          </cell>
          <cell r="Q32">
            <v>5</v>
          </cell>
          <cell r="S32">
            <v>0.6796937310575849</v>
          </cell>
          <cell r="U32">
            <v>40226</v>
          </cell>
          <cell r="V32">
            <v>15</v>
          </cell>
          <cell r="X32">
            <v>0.27831715210355989</v>
          </cell>
          <cell r="Z32">
            <v>40248</v>
          </cell>
          <cell r="AA32">
            <v>7</v>
          </cell>
          <cell r="AC32">
            <v>0.58243902439024386</v>
          </cell>
          <cell r="AE32">
            <v>40265</v>
          </cell>
          <cell r="AF32">
            <v>23</v>
          </cell>
          <cell r="AH32">
            <v>0.85048961069978501</v>
          </cell>
          <cell r="AJ32">
            <v>40280</v>
          </cell>
          <cell r="AK32">
            <v>11</v>
          </cell>
          <cell r="AM32">
            <v>0.45086705202312138</v>
          </cell>
        </row>
        <row r="33">
          <cell r="P33">
            <v>40298</v>
          </cell>
          <cell r="Q33">
            <v>175</v>
          </cell>
          <cell r="S33">
            <v>0.70760886903812414</v>
          </cell>
          <cell r="U33">
            <v>40226</v>
          </cell>
          <cell r="V33">
            <v>10</v>
          </cell>
          <cell r="X33">
            <v>0.28155339805825241</v>
          </cell>
          <cell r="Z33">
            <v>40248</v>
          </cell>
          <cell r="AA33">
            <v>115</v>
          </cell>
          <cell r="AC33">
            <v>0.59646341463414632</v>
          </cell>
          <cell r="AE33">
            <v>40270</v>
          </cell>
          <cell r="AF33">
            <v>0</v>
          </cell>
          <cell r="AH33">
            <v>0.85048961069978501</v>
          </cell>
          <cell r="AJ33">
            <v>40281</v>
          </cell>
          <cell r="AK33">
            <v>182</v>
          </cell>
          <cell r="AM33">
            <v>0.52100192678227364</v>
          </cell>
        </row>
        <row r="34">
          <cell r="P34">
            <v>40321</v>
          </cell>
          <cell r="Q34">
            <v>183</v>
          </cell>
          <cell r="S34">
            <v>0.73680012761205937</v>
          </cell>
          <cell r="U34">
            <v>40227</v>
          </cell>
          <cell r="V34">
            <v>199</v>
          </cell>
          <cell r="X34">
            <v>0.3459546925566343</v>
          </cell>
          <cell r="Z34">
            <v>40256</v>
          </cell>
          <cell r="AA34">
            <v>238</v>
          </cell>
          <cell r="AC34">
            <v>0.62548780487804878</v>
          </cell>
          <cell r="AE34">
            <v>40287</v>
          </cell>
          <cell r="AF34">
            <v>129</v>
          </cell>
          <cell r="AH34">
            <v>0.88129925961308808</v>
          </cell>
          <cell r="AJ34">
            <v>40285</v>
          </cell>
          <cell r="AK34">
            <v>75</v>
          </cell>
          <cell r="AM34">
            <v>0.54990366088631981</v>
          </cell>
        </row>
        <row r="35">
          <cell r="P35">
            <v>40324</v>
          </cell>
          <cell r="Q35">
            <v>398</v>
          </cell>
          <cell r="S35">
            <v>0.80028712713351413</v>
          </cell>
          <cell r="U35">
            <v>40229</v>
          </cell>
          <cell r="V35">
            <v>3</v>
          </cell>
          <cell r="X35">
            <v>0.34692556634304206</v>
          </cell>
          <cell r="Z35">
            <v>40262</v>
          </cell>
          <cell r="AA35">
            <v>139</v>
          </cell>
          <cell r="AC35">
            <v>0.64243902439024392</v>
          </cell>
          <cell r="AE35">
            <v>40287</v>
          </cell>
          <cell r="AF35">
            <v>4</v>
          </cell>
          <cell r="AH35">
            <v>0.88225459756388824</v>
          </cell>
          <cell r="AJ35">
            <v>40301</v>
          </cell>
          <cell r="AK35">
            <v>82</v>
          </cell>
          <cell r="AM35">
            <v>0.58150289017341039</v>
          </cell>
        </row>
        <row r="36">
          <cell r="P36">
            <v>40325</v>
          </cell>
          <cell r="Q36">
            <v>181</v>
          </cell>
          <cell r="S36">
            <v>0.82915935555910036</v>
          </cell>
          <cell r="U36">
            <v>40232</v>
          </cell>
          <cell r="V36">
            <v>3</v>
          </cell>
          <cell r="X36">
            <v>0.34789644012944981</v>
          </cell>
          <cell r="Z36">
            <v>40268</v>
          </cell>
          <cell r="AA36">
            <v>14</v>
          </cell>
          <cell r="AC36">
            <v>0.64414634146341465</v>
          </cell>
          <cell r="AE36">
            <v>40289</v>
          </cell>
          <cell r="AF36">
            <v>5</v>
          </cell>
          <cell r="AH36">
            <v>0.88344877000238831</v>
          </cell>
          <cell r="AJ36">
            <v>40303</v>
          </cell>
          <cell r="AK36">
            <v>5</v>
          </cell>
          <cell r="AM36">
            <v>0.58342967244701349</v>
          </cell>
        </row>
        <row r="37">
          <cell r="P37">
            <v>40326</v>
          </cell>
          <cell r="Q37">
            <v>34</v>
          </cell>
          <cell r="S37">
            <v>0.83458286808103366</v>
          </cell>
          <cell r="U37">
            <v>40233</v>
          </cell>
          <cell r="V37">
            <v>7</v>
          </cell>
          <cell r="X37">
            <v>0.35016181229773463</v>
          </cell>
          <cell r="Z37">
            <v>40270</v>
          </cell>
          <cell r="AA37">
            <v>770</v>
          </cell>
          <cell r="AC37">
            <v>0.73804878048780487</v>
          </cell>
          <cell r="AE37">
            <v>40291</v>
          </cell>
          <cell r="AF37">
            <v>1</v>
          </cell>
          <cell r="AH37">
            <v>0.88368760449008832</v>
          </cell>
          <cell r="AJ37">
            <v>40304</v>
          </cell>
          <cell r="AK37">
            <v>17</v>
          </cell>
          <cell r="AM37">
            <v>0.58998073217726399</v>
          </cell>
        </row>
        <row r="38">
          <cell r="P38">
            <v>40327</v>
          </cell>
          <cell r="Q38">
            <v>135</v>
          </cell>
          <cell r="S38">
            <v>0.85611740309459239</v>
          </cell>
          <cell r="U38">
            <v>40233</v>
          </cell>
          <cell r="V38">
            <v>11</v>
          </cell>
          <cell r="X38">
            <v>0.35372168284789646</v>
          </cell>
          <cell r="Z38">
            <v>40270</v>
          </cell>
          <cell r="AA38">
            <v>16</v>
          </cell>
          <cell r="AC38">
            <v>0.74</v>
          </cell>
          <cell r="AE38">
            <v>40292</v>
          </cell>
          <cell r="AF38">
            <v>27</v>
          </cell>
          <cell r="AH38">
            <v>0.89013613565798899</v>
          </cell>
          <cell r="AJ38">
            <v>40305</v>
          </cell>
          <cell r="AK38">
            <v>13</v>
          </cell>
          <cell r="AM38">
            <v>0.59499036608863198</v>
          </cell>
        </row>
        <row r="39">
          <cell r="P39">
            <v>40329</v>
          </cell>
          <cell r="Q39">
            <v>32</v>
          </cell>
          <cell r="S39">
            <v>0.8612218854681768</v>
          </cell>
          <cell r="U39">
            <v>40235</v>
          </cell>
          <cell r="V39">
            <v>5</v>
          </cell>
          <cell r="X39">
            <v>0.35533980582524272</v>
          </cell>
          <cell r="Z39">
            <v>40270</v>
          </cell>
          <cell r="AA39">
            <v>108</v>
          </cell>
          <cell r="AC39">
            <v>0.75317073170731708</v>
          </cell>
          <cell r="AE39">
            <v>40293</v>
          </cell>
          <cell r="AF39">
            <v>7</v>
          </cell>
          <cell r="AH39">
            <v>0.89180797707188919</v>
          </cell>
          <cell r="AJ39">
            <v>40306</v>
          </cell>
          <cell r="AK39">
            <v>116</v>
          </cell>
          <cell r="AM39">
            <v>0.63969171483622356</v>
          </cell>
        </row>
        <row r="40">
          <cell r="P40">
            <v>40329</v>
          </cell>
          <cell r="Q40">
            <v>48</v>
          </cell>
          <cell r="S40">
            <v>0.86887860902855318</v>
          </cell>
          <cell r="U40">
            <v>40235</v>
          </cell>
          <cell r="V40">
            <v>49</v>
          </cell>
          <cell r="X40">
            <v>0.37119741100323622</v>
          </cell>
          <cell r="Z40">
            <v>40271</v>
          </cell>
          <cell r="AA40">
            <v>29</v>
          </cell>
          <cell r="AC40">
            <v>0.75670731707317074</v>
          </cell>
          <cell r="AE40">
            <v>40302</v>
          </cell>
          <cell r="AF40">
            <v>1</v>
          </cell>
          <cell r="AH40">
            <v>0.8920468115595892</v>
          </cell>
          <cell r="AJ40">
            <v>40314</v>
          </cell>
          <cell r="AK40">
            <v>17</v>
          </cell>
          <cell r="AM40">
            <v>0.64624277456647394</v>
          </cell>
        </row>
        <row r="41">
          <cell r="P41">
            <v>40351</v>
          </cell>
          <cell r="Q41">
            <v>22</v>
          </cell>
          <cell r="S41">
            <v>0.87238794066039238</v>
          </cell>
          <cell r="U41">
            <v>40240</v>
          </cell>
          <cell r="V41">
            <v>14</v>
          </cell>
          <cell r="X41">
            <v>0.3757281553398058</v>
          </cell>
          <cell r="Z41">
            <v>40273</v>
          </cell>
          <cell r="AA41">
            <v>51</v>
          </cell>
          <cell r="AC41">
            <v>0.76292682926829269</v>
          </cell>
          <cell r="AE41">
            <v>40310</v>
          </cell>
          <cell r="AF41">
            <v>31</v>
          </cell>
          <cell r="AH41">
            <v>0.89945068067828993</v>
          </cell>
          <cell r="AJ41">
            <v>40322</v>
          </cell>
          <cell r="AK41">
            <v>59</v>
          </cell>
          <cell r="AM41">
            <v>0.66897880539499033</v>
          </cell>
        </row>
        <row r="42">
          <cell r="P42">
            <v>40354</v>
          </cell>
          <cell r="Q42">
            <v>12</v>
          </cell>
          <cell r="S42">
            <v>0.87430212155048648</v>
          </cell>
          <cell r="U42">
            <v>40242</v>
          </cell>
          <cell r="V42">
            <v>15</v>
          </cell>
          <cell r="X42">
            <v>0.38058252427184464</v>
          </cell>
          <cell r="Z42">
            <v>40276</v>
          </cell>
          <cell r="AA42">
            <v>27</v>
          </cell>
          <cell r="AC42">
            <v>0.76621951219512197</v>
          </cell>
          <cell r="AE42">
            <v>40316</v>
          </cell>
          <cell r="AF42">
            <v>33</v>
          </cell>
          <cell r="AH42">
            <v>0.90733221877239079</v>
          </cell>
          <cell r="AJ42">
            <v>40329</v>
          </cell>
          <cell r="AK42">
            <v>19</v>
          </cell>
          <cell r="AM42">
            <v>0.67630057803468213</v>
          </cell>
        </row>
        <row r="43">
          <cell r="P43">
            <v>40355</v>
          </cell>
          <cell r="Q43">
            <v>14</v>
          </cell>
          <cell r="S43">
            <v>0.87653533258892968</v>
          </cell>
          <cell r="U43">
            <v>40244</v>
          </cell>
          <cell r="V43">
            <v>0</v>
          </cell>
          <cell r="X43">
            <v>0.38058252427184464</v>
          </cell>
          <cell r="Z43">
            <v>40278</v>
          </cell>
          <cell r="AA43">
            <v>2</v>
          </cell>
          <cell r="AC43">
            <v>0.76646341463414636</v>
          </cell>
          <cell r="AE43">
            <v>40317</v>
          </cell>
          <cell r="AF43">
            <v>13</v>
          </cell>
          <cell r="AH43">
            <v>0.91043706711249106</v>
          </cell>
          <cell r="AJ43">
            <v>40331</v>
          </cell>
          <cell r="AK43">
            <v>68</v>
          </cell>
          <cell r="AM43">
            <v>0.70250481695568401</v>
          </cell>
        </row>
        <row r="44">
          <cell r="P44">
            <v>40356</v>
          </cell>
          <cell r="Q44">
            <v>38</v>
          </cell>
          <cell r="S44">
            <v>0.88259690540756097</v>
          </cell>
          <cell r="U44">
            <v>40245</v>
          </cell>
          <cell r="V44">
            <v>278</v>
          </cell>
          <cell r="X44">
            <v>0.47055016181229775</v>
          </cell>
          <cell r="Z44">
            <v>40279</v>
          </cell>
          <cell r="AA44">
            <v>441</v>
          </cell>
          <cell r="AC44">
            <v>0.82024390243902434</v>
          </cell>
          <cell r="AE44">
            <v>40317</v>
          </cell>
          <cell r="AF44">
            <v>2</v>
          </cell>
          <cell r="AH44">
            <v>0.91091473608789109</v>
          </cell>
          <cell r="AJ44">
            <v>40332</v>
          </cell>
          <cell r="AK44">
            <v>74</v>
          </cell>
          <cell r="AM44">
            <v>0.73102119460500958</v>
          </cell>
        </row>
        <row r="45">
          <cell r="P45">
            <v>40356</v>
          </cell>
          <cell r="Q45">
            <v>40</v>
          </cell>
          <cell r="S45">
            <v>0.88897750837454137</v>
          </cell>
          <cell r="U45">
            <v>40246</v>
          </cell>
          <cell r="V45">
            <v>2</v>
          </cell>
          <cell r="X45">
            <v>0.47119741100323626</v>
          </cell>
          <cell r="Z45">
            <v>40280</v>
          </cell>
          <cell r="AA45">
            <v>3</v>
          </cell>
          <cell r="AC45">
            <v>0.82060975609756093</v>
          </cell>
          <cell r="AE45">
            <v>40319</v>
          </cell>
          <cell r="AF45">
            <v>125</v>
          </cell>
          <cell r="AH45">
            <v>0.9407690470503941</v>
          </cell>
          <cell r="AJ45">
            <v>40333</v>
          </cell>
          <cell r="AK45">
            <v>111</v>
          </cell>
          <cell r="AM45">
            <v>0.77379576107899806</v>
          </cell>
        </row>
        <row r="46">
          <cell r="P46">
            <v>40357</v>
          </cell>
          <cell r="Q46">
            <v>31</v>
          </cell>
          <cell r="S46">
            <v>0.89392247567395122</v>
          </cell>
          <cell r="U46">
            <v>40247</v>
          </cell>
          <cell r="V46">
            <v>2</v>
          </cell>
          <cell r="X46">
            <v>0.47184466019417476</v>
          </cell>
          <cell r="Z46">
            <v>40284</v>
          </cell>
          <cell r="AA46">
            <v>1</v>
          </cell>
          <cell r="AC46">
            <v>0.82073170731707312</v>
          </cell>
          <cell r="AE46">
            <v>40320</v>
          </cell>
          <cell r="AF46">
            <v>21</v>
          </cell>
          <cell r="AH46">
            <v>0.94578457129209459</v>
          </cell>
          <cell r="AJ46">
            <v>40334</v>
          </cell>
          <cell r="AK46">
            <v>25</v>
          </cell>
          <cell r="AM46">
            <v>0.78342967244701345</v>
          </cell>
        </row>
        <row r="47">
          <cell r="P47">
            <v>40358</v>
          </cell>
          <cell r="Q47">
            <v>43</v>
          </cell>
          <cell r="S47">
            <v>0.90078162386345506</v>
          </cell>
          <cell r="U47">
            <v>40249</v>
          </cell>
          <cell r="V47">
            <v>4</v>
          </cell>
          <cell r="X47">
            <v>0.47313915857605177</v>
          </cell>
          <cell r="Z47">
            <v>40291</v>
          </cell>
          <cell r="AA47">
            <v>0</v>
          </cell>
          <cell r="AC47">
            <v>0.82073170731707312</v>
          </cell>
          <cell r="AE47">
            <v>40322</v>
          </cell>
          <cell r="AF47">
            <v>137</v>
          </cell>
          <cell r="AH47">
            <v>0.97850489610699787</v>
          </cell>
          <cell r="AJ47">
            <v>40343</v>
          </cell>
          <cell r="AK47">
            <v>315</v>
          </cell>
          <cell r="AM47">
            <v>0.90481695568400766</v>
          </cell>
        </row>
        <row r="48">
          <cell r="P48">
            <v>40381</v>
          </cell>
          <cell r="Q48">
            <v>59</v>
          </cell>
          <cell r="S48">
            <v>0.9101930132397511</v>
          </cell>
          <cell r="U48">
            <v>40250</v>
          </cell>
          <cell r="V48">
            <v>3</v>
          </cell>
          <cell r="X48">
            <v>0.47411003236245952</v>
          </cell>
          <cell r="Z48">
            <v>40299</v>
          </cell>
          <cell r="AA48">
            <v>5</v>
          </cell>
          <cell r="AC48">
            <v>0.8213414634146341</v>
          </cell>
          <cell r="AE48">
            <v>40329</v>
          </cell>
          <cell r="AF48">
            <v>0</v>
          </cell>
          <cell r="AH48">
            <v>0.97850489610699787</v>
          </cell>
          <cell r="AJ48">
            <v>40350</v>
          </cell>
          <cell r="AK48">
            <v>50</v>
          </cell>
          <cell r="AM48">
            <v>0.92408477842003856</v>
          </cell>
        </row>
        <row r="49">
          <cell r="P49">
            <v>40383</v>
          </cell>
          <cell r="Q49">
            <v>1</v>
          </cell>
          <cell r="S49">
            <v>0.91035252831392566</v>
          </cell>
          <cell r="U49">
            <v>40251</v>
          </cell>
          <cell r="V49">
            <v>57</v>
          </cell>
          <cell r="X49">
            <v>0.4925566343042071</v>
          </cell>
          <cell r="Z49">
            <v>40300</v>
          </cell>
          <cell r="AA49">
            <v>106</v>
          </cell>
          <cell r="AC49">
            <v>0.83426829268292679</v>
          </cell>
          <cell r="AE49">
            <v>40342</v>
          </cell>
          <cell r="AF49">
            <v>0</v>
          </cell>
          <cell r="AH49">
            <v>0.97850489610699787</v>
          </cell>
          <cell r="AJ49">
            <v>40360</v>
          </cell>
          <cell r="AK49">
            <v>23</v>
          </cell>
          <cell r="AM49">
            <v>0.93294797687861275</v>
          </cell>
        </row>
        <row r="50">
          <cell r="P50">
            <v>40384</v>
          </cell>
          <cell r="Q50">
            <v>2</v>
          </cell>
          <cell r="S50">
            <v>0.91067155846227466</v>
          </cell>
          <cell r="U50">
            <v>40252</v>
          </cell>
          <cell r="V50">
            <v>85</v>
          </cell>
          <cell r="X50">
            <v>0.52006472491909383</v>
          </cell>
          <cell r="Z50">
            <v>40301</v>
          </cell>
          <cell r="AA50">
            <v>60</v>
          </cell>
          <cell r="AC50">
            <v>0.84158536585365851</v>
          </cell>
          <cell r="AE50">
            <v>40348</v>
          </cell>
          <cell r="AF50">
            <v>4</v>
          </cell>
          <cell r="AH50">
            <v>0.97946023405779792</v>
          </cell>
          <cell r="AJ50">
            <v>40361</v>
          </cell>
          <cell r="AK50">
            <v>14</v>
          </cell>
          <cell r="AM50">
            <v>0.93834296724470134</v>
          </cell>
        </row>
        <row r="51">
          <cell r="P51">
            <v>40387</v>
          </cell>
          <cell r="Q51">
            <v>41</v>
          </cell>
          <cell r="S51">
            <v>0.91721167650342961</v>
          </cell>
          <cell r="U51">
            <v>40254</v>
          </cell>
          <cell r="V51">
            <v>4</v>
          </cell>
          <cell r="X51">
            <v>0.52135922330097084</v>
          </cell>
          <cell r="Z51">
            <v>40303</v>
          </cell>
          <cell r="AA51">
            <v>360</v>
          </cell>
          <cell r="AC51">
            <v>0.88548780487804879</v>
          </cell>
          <cell r="AE51">
            <v>40349</v>
          </cell>
          <cell r="AF51">
            <v>5</v>
          </cell>
          <cell r="AH51">
            <v>0.98065440649629809</v>
          </cell>
          <cell r="AJ51">
            <v>40362</v>
          </cell>
          <cell r="AK51">
            <v>73</v>
          </cell>
          <cell r="AM51">
            <v>0.96647398843930632</v>
          </cell>
        </row>
        <row r="52">
          <cell r="P52">
            <v>40389</v>
          </cell>
          <cell r="Q52">
            <v>2</v>
          </cell>
          <cell r="S52">
            <v>0.9175307066517786</v>
          </cell>
          <cell r="U52">
            <v>40256</v>
          </cell>
          <cell r="V52">
            <v>0</v>
          </cell>
          <cell r="X52">
            <v>0.52135922330097084</v>
          </cell>
          <cell r="Z52">
            <v>40304</v>
          </cell>
          <cell r="AA52">
            <v>0</v>
          </cell>
          <cell r="AC52">
            <v>0.88548780487804879</v>
          </cell>
          <cell r="AE52">
            <v>40350</v>
          </cell>
          <cell r="AF52">
            <v>0</v>
          </cell>
          <cell r="AH52">
            <v>0.98065440649629809</v>
          </cell>
          <cell r="AJ52">
            <v>40364</v>
          </cell>
          <cell r="AK52">
            <v>6</v>
          </cell>
          <cell r="AM52">
            <v>0.96878612716763002</v>
          </cell>
        </row>
        <row r="53">
          <cell r="P53">
            <v>40389</v>
          </cell>
          <cell r="Q53">
            <v>0</v>
          </cell>
          <cell r="S53">
            <v>0.9175307066517786</v>
          </cell>
          <cell r="U53">
            <v>40257</v>
          </cell>
          <cell r="V53">
            <v>11</v>
          </cell>
          <cell r="X53">
            <v>0.52491909385113267</v>
          </cell>
          <cell r="Z53">
            <v>40306</v>
          </cell>
          <cell r="AA53">
            <v>5</v>
          </cell>
          <cell r="AC53">
            <v>0.88609756097560977</v>
          </cell>
          <cell r="AE53">
            <v>40351</v>
          </cell>
          <cell r="AF53">
            <v>37</v>
          </cell>
          <cell r="AH53">
            <v>0.989491282541199</v>
          </cell>
          <cell r="AJ53">
            <v>40366</v>
          </cell>
          <cell r="AK53">
            <v>28</v>
          </cell>
          <cell r="AM53">
            <v>0.97957610789980731</v>
          </cell>
        </row>
        <row r="54">
          <cell r="P54">
            <v>40390</v>
          </cell>
          <cell r="Q54">
            <v>9</v>
          </cell>
          <cell r="S54">
            <v>0.91896634231934915</v>
          </cell>
          <cell r="U54">
            <v>40258</v>
          </cell>
          <cell r="V54">
            <v>23</v>
          </cell>
          <cell r="X54">
            <v>0.53236245954692551</v>
          </cell>
          <cell r="Z54">
            <v>40310</v>
          </cell>
          <cell r="AA54">
            <v>33</v>
          </cell>
          <cell r="AC54">
            <v>0.89012195121951221</v>
          </cell>
          <cell r="AE54">
            <v>40351</v>
          </cell>
          <cell r="AF54">
            <v>19</v>
          </cell>
          <cell r="AH54">
            <v>0.99402913780749935</v>
          </cell>
          <cell r="AJ54">
            <v>40392</v>
          </cell>
          <cell r="AK54">
            <v>10</v>
          </cell>
          <cell r="AM54">
            <v>0.98342967244701351</v>
          </cell>
        </row>
        <row r="55">
          <cell r="P55">
            <v>40395</v>
          </cell>
          <cell r="Q55">
            <v>0</v>
          </cell>
          <cell r="S55">
            <v>0.91896634231934915</v>
          </cell>
          <cell r="U55">
            <v>40259</v>
          </cell>
          <cell r="V55">
            <v>1</v>
          </cell>
          <cell r="X55">
            <v>0.53268608414239482</v>
          </cell>
          <cell r="Z55">
            <v>40312</v>
          </cell>
          <cell r="AA55">
            <v>52</v>
          </cell>
          <cell r="AC55">
            <v>0.89646341463414636</v>
          </cell>
          <cell r="AE55">
            <v>40353</v>
          </cell>
          <cell r="AF55">
            <v>3</v>
          </cell>
          <cell r="AH55">
            <v>0.9947456412705995</v>
          </cell>
          <cell r="AJ55">
            <v>40392</v>
          </cell>
          <cell r="AK55">
            <v>1</v>
          </cell>
          <cell r="AM55">
            <v>0.98381502890173411</v>
          </cell>
        </row>
        <row r="56">
          <cell r="P56">
            <v>40415</v>
          </cell>
          <cell r="Q56">
            <v>0</v>
          </cell>
          <cell r="S56">
            <v>0.91896634231934915</v>
          </cell>
          <cell r="U56">
            <v>40261</v>
          </cell>
          <cell r="V56">
            <v>4</v>
          </cell>
          <cell r="X56">
            <v>0.53398058252427183</v>
          </cell>
          <cell r="Z56">
            <v>40317</v>
          </cell>
          <cell r="AA56">
            <v>13</v>
          </cell>
          <cell r="AC56">
            <v>0.8980487804878049</v>
          </cell>
          <cell r="AE56">
            <v>40354</v>
          </cell>
          <cell r="AF56">
            <v>9</v>
          </cell>
          <cell r="AH56">
            <v>0.99689515165989973</v>
          </cell>
          <cell r="AJ56">
            <v>40394</v>
          </cell>
          <cell r="AK56">
            <v>0</v>
          </cell>
          <cell r="AM56">
            <v>0.98381502890173411</v>
          </cell>
        </row>
        <row r="57">
          <cell r="P57">
            <v>40417</v>
          </cell>
          <cell r="Q57">
            <v>0</v>
          </cell>
          <cell r="S57">
            <v>0.91896634231934915</v>
          </cell>
          <cell r="U57">
            <v>40263</v>
          </cell>
          <cell r="V57">
            <v>1</v>
          </cell>
          <cell r="X57">
            <v>0.53430420711974114</v>
          </cell>
          <cell r="Z57">
            <v>40319</v>
          </cell>
          <cell r="AA57">
            <v>9</v>
          </cell>
          <cell r="AC57">
            <v>0.89914634146341466</v>
          </cell>
          <cell r="AE57">
            <v>40364</v>
          </cell>
          <cell r="AF57">
            <v>0</v>
          </cell>
          <cell r="AH57">
            <v>0.99689515165989973</v>
          </cell>
          <cell r="AJ57">
            <v>40395</v>
          </cell>
          <cell r="AK57">
            <v>3</v>
          </cell>
          <cell r="AM57">
            <v>0.98497109826589591</v>
          </cell>
        </row>
        <row r="58">
          <cell r="P58">
            <v>40417</v>
          </cell>
          <cell r="Q58">
            <v>0</v>
          </cell>
          <cell r="S58">
            <v>0.91896634231934915</v>
          </cell>
          <cell r="U58">
            <v>40264</v>
          </cell>
          <cell r="V58">
            <v>116</v>
          </cell>
          <cell r="X58">
            <v>0.57184466019417479</v>
          </cell>
          <cell r="Z58">
            <v>40330</v>
          </cell>
          <cell r="AA58">
            <v>2</v>
          </cell>
          <cell r="AC58">
            <v>0.89939024390243905</v>
          </cell>
          <cell r="AE58">
            <v>40365</v>
          </cell>
          <cell r="AF58">
            <v>0</v>
          </cell>
          <cell r="AH58">
            <v>0.99689515165989973</v>
          </cell>
          <cell r="AJ58">
            <v>40396</v>
          </cell>
          <cell r="AK58">
            <v>21</v>
          </cell>
          <cell r="AM58">
            <v>0.99306358381502891</v>
          </cell>
        </row>
        <row r="59">
          <cell r="P59">
            <v>40419</v>
          </cell>
          <cell r="Q59">
            <v>4</v>
          </cell>
          <cell r="S59">
            <v>0.91960440261604726</v>
          </cell>
          <cell r="U59">
            <v>40265</v>
          </cell>
          <cell r="V59">
            <v>8</v>
          </cell>
          <cell r="X59">
            <v>0.57443365695792881</v>
          </cell>
          <cell r="Z59">
            <v>40330</v>
          </cell>
          <cell r="AA59">
            <v>2</v>
          </cell>
          <cell r="AC59">
            <v>0.89963414634146344</v>
          </cell>
          <cell r="AE59">
            <v>40365</v>
          </cell>
          <cell r="AF59">
            <v>0</v>
          </cell>
          <cell r="AH59">
            <v>0.99689515165989973</v>
          </cell>
          <cell r="AJ59">
            <v>40397</v>
          </cell>
          <cell r="AK59">
            <v>6</v>
          </cell>
          <cell r="AM59">
            <v>0.9953757225433526</v>
          </cell>
        </row>
        <row r="60">
          <cell r="P60">
            <v>40419</v>
          </cell>
          <cell r="Q60">
            <v>1</v>
          </cell>
          <cell r="S60">
            <v>0.9197639176902217</v>
          </cell>
          <cell r="U60">
            <v>40270</v>
          </cell>
          <cell r="V60">
            <v>9</v>
          </cell>
          <cell r="X60">
            <v>0.57734627831715213</v>
          </cell>
          <cell r="Z60">
            <v>40332</v>
          </cell>
          <cell r="AA60">
            <v>13</v>
          </cell>
          <cell r="AC60">
            <v>0.90121951219512197</v>
          </cell>
          <cell r="AE60">
            <v>40370</v>
          </cell>
          <cell r="AF60">
            <v>1</v>
          </cell>
          <cell r="AH60">
            <v>0.99713398614759974</v>
          </cell>
          <cell r="AJ60">
            <v>40408</v>
          </cell>
          <cell r="AK60">
            <v>0</v>
          </cell>
          <cell r="AM60">
            <v>0.9953757225433526</v>
          </cell>
        </row>
        <row r="61">
          <cell r="P61">
            <v>40420</v>
          </cell>
          <cell r="Q61">
            <v>2</v>
          </cell>
          <cell r="S61">
            <v>0.9200829478385707</v>
          </cell>
          <cell r="U61">
            <v>40272</v>
          </cell>
          <cell r="V61">
            <v>63</v>
          </cell>
          <cell r="X61">
            <v>0.59773462783171516</v>
          </cell>
          <cell r="Z61">
            <v>40333</v>
          </cell>
          <cell r="AA61">
            <v>41</v>
          </cell>
          <cell r="AC61">
            <v>0.90621951219512198</v>
          </cell>
          <cell r="AE61">
            <v>40371</v>
          </cell>
          <cell r="AF61">
            <v>0</v>
          </cell>
          <cell r="AH61">
            <v>0.99713398614759974</v>
          </cell>
          <cell r="AJ61">
            <v>40422</v>
          </cell>
          <cell r="AK61">
            <v>0</v>
          </cell>
          <cell r="AM61">
            <v>0.9953757225433526</v>
          </cell>
        </row>
        <row r="62">
          <cell r="P62">
            <v>40437</v>
          </cell>
          <cell r="Q62">
            <v>1</v>
          </cell>
          <cell r="S62">
            <v>0.92024246291274525</v>
          </cell>
          <cell r="U62">
            <v>40272</v>
          </cell>
          <cell r="V62">
            <v>5</v>
          </cell>
          <cell r="X62">
            <v>0.59935275080906147</v>
          </cell>
          <cell r="Z62">
            <v>40333</v>
          </cell>
          <cell r="AA62">
            <v>29</v>
          </cell>
          <cell r="AC62">
            <v>0.90975609756097564</v>
          </cell>
          <cell r="AE62">
            <v>40373</v>
          </cell>
          <cell r="AF62">
            <v>0</v>
          </cell>
          <cell r="AH62">
            <v>0.99713398614759974</v>
          </cell>
          <cell r="AJ62">
            <v>40423</v>
          </cell>
          <cell r="AK62">
            <v>4</v>
          </cell>
          <cell r="AM62">
            <v>0.99691714836223511</v>
          </cell>
        </row>
        <row r="63">
          <cell r="P63">
            <v>40443</v>
          </cell>
          <cell r="Q63">
            <v>0</v>
          </cell>
          <cell r="S63">
            <v>0.92024246291274525</v>
          </cell>
          <cell r="U63">
            <v>40276</v>
          </cell>
          <cell r="V63">
            <v>2</v>
          </cell>
          <cell r="X63">
            <v>0.6</v>
          </cell>
          <cell r="Z63">
            <v>40334</v>
          </cell>
          <cell r="AA63">
            <v>80</v>
          </cell>
          <cell r="AC63">
            <v>0.91951219512195126</v>
          </cell>
          <cell r="AE63">
            <v>40375</v>
          </cell>
          <cell r="AF63">
            <v>0</v>
          </cell>
          <cell r="AH63">
            <v>0.99713398614759974</v>
          </cell>
          <cell r="AJ63">
            <v>40427</v>
          </cell>
          <cell r="AK63">
            <v>0</v>
          </cell>
          <cell r="AM63">
            <v>0.99691714836223511</v>
          </cell>
        </row>
        <row r="64">
          <cell r="P64">
            <v>40445</v>
          </cell>
          <cell r="Q64">
            <v>0</v>
          </cell>
          <cell r="S64">
            <v>0.92024246291274525</v>
          </cell>
          <cell r="U64">
            <v>40277</v>
          </cell>
          <cell r="V64">
            <v>36</v>
          </cell>
          <cell r="X64">
            <v>0.61165048543689315</v>
          </cell>
          <cell r="Z64">
            <v>40336</v>
          </cell>
          <cell r="AA64">
            <v>426</v>
          </cell>
          <cell r="AC64">
            <v>0.97146341463414632</v>
          </cell>
          <cell r="AE64">
            <v>40378</v>
          </cell>
          <cell r="AF64">
            <v>2</v>
          </cell>
          <cell r="AH64">
            <v>0.99761165512299976</v>
          </cell>
          <cell r="AJ64">
            <v>40431</v>
          </cell>
          <cell r="AK64">
            <v>1</v>
          </cell>
          <cell r="AM64">
            <v>0.9973025048169557</v>
          </cell>
        </row>
        <row r="65">
          <cell r="P65">
            <v>40445</v>
          </cell>
          <cell r="Q65">
            <v>1</v>
          </cell>
          <cell r="S65">
            <v>0.92040197798691981</v>
          </cell>
          <cell r="U65">
            <v>40278</v>
          </cell>
          <cell r="V65">
            <v>17</v>
          </cell>
          <cell r="X65">
            <v>0.6171521035598706</v>
          </cell>
          <cell r="Z65">
            <v>40340</v>
          </cell>
          <cell r="AA65">
            <v>11</v>
          </cell>
          <cell r="AC65">
            <v>0.97280487804878046</v>
          </cell>
          <cell r="AE65">
            <v>40381</v>
          </cell>
          <cell r="AF65">
            <v>0</v>
          </cell>
          <cell r="AH65">
            <v>0.99761165512299976</v>
          </cell>
          <cell r="AJ65">
            <v>40435</v>
          </cell>
          <cell r="AK65">
            <v>0</v>
          </cell>
          <cell r="AM65">
            <v>0.9973025048169557</v>
          </cell>
        </row>
        <row r="66">
          <cell r="P66">
            <v>40445</v>
          </cell>
          <cell r="Q66">
            <v>0</v>
          </cell>
          <cell r="S66">
            <v>0.92040197798691981</v>
          </cell>
          <cell r="U66">
            <v>40285</v>
          </cell>
          <cell r="V66">
            <v>9</v>
          </cell>
          <cell r="X66">
            <v>0.62006472491909381</v>
          </cell>
          <cell r="Z66">
            <v>40348</v>
          </cell>
          <cell r="AA66">
            <v>5</v>
          </cell>
          <cell r="AC66">
            <v>0.97341463414634144</v>
          </cell>
          <cell r="AE66">
            <v>40382</v>
          </cell>
          <cell r="AF66">
            <v>2</v>
          </cell>
          <cell r="AH66">
            <v>0.99808932409839979</v>
          </cell>
          <cell r="AJ66">
            <v>40438</v>
          </cell>
          <cell r="AK66">
            <v>0</v>
          </cell>
          <cell r="AM66">
            <v>0.9973025048169557</v>
          </cell>
        </row>
        <row r="67">
          <cell r="P67">
            <v>40446</v>
          </cell>
          <cell r="Q67">
            <v>0</v>
          </cell>
          <cell r="S67">
            <v>0.92040197798691981</v>
          </cell>
          <cell r="U67">
            <v>40285</v>
          </cell>
          <cell r="V67">
            <v>36</v>
          </cell>
          <cell r="X67">
            <v>0.6317152103559871</v>
          </cell>
          <cell r="Z67">
            <v>40353</v>
          </cell>
          <cell r="AA67">
            <v>13</v>
          </cell>
          <cell r="AC67">
            <v>0.97499999999999998</v>
          </cell>
          <cell r="AE67">
            <v>40384</v>
          </cell>
          <cell r="AF67">
            <v>2</v>
          </cell>
          <cell r="AH67">
            <v>0.99856699307379981</v>
          </cell>
          <cell r="AJ67">
            <v>40451</v>
          </cell>
          <cell r="AK67">
            <v>0</v>
          </cell>
          <cell r="AM67">
            <v>0.9973025048169557</v>
          </cell>
        </row>
        <row r="68">
          <cell r="P68">
            <v>40453</v>
          </cell>
          <cell r="Q68">
            <v>0</v>
          </cell>
          <cell r="S68">
            <v>0.92040197798691981</v>
          </cell>
          <cell r="U68">
            <v>40285</v>
          </cell>
          <cell r="V68">
            <v>19</v>
          </cell>
          <cell r="X68">
            <v>0.63786407766990294</v>
          </cell>
          <cell r="Z68">
            <v>40360</v>
          </cell>
          <cell r="AA68">
            <v>0</v>
          </cell>
          <cell r="AC68">
            <v>0.97499999999999998</v>
          </cell>
          <cell r="AE68">
            <v>40389</v>
          </cell>
          <cell r="AF68">
            <v>2</v>
          </cell>
          <cell r="AH68">
            <v>0.99904466204919995</v>
          </cell>
          <cell r="AJ68">
            <v>40452</v>
          </cell>
          <cell r="AK68">
            <v>0</v>
          </cell>
          <cell r="AM68">
            <v>0.9973025048169557</v>
          </cell>
        </row>
        <row r="69">
          <cell r="P69">
            <v>40465</v>
          </cell>
          <cell r="Q69">
            <v>2</v>
          </cell>
          <cell r="S69">
            <v>0.9207210081352688</v>
          </cell>
          <cell r="U69">
            <v>40292</v>
          </cell>
          <cell r="V69">
            <v>2</v>
          </cell>
          <cell r="X69">
            <v>0.63851132686084144</v>
          </cell>
          <cell r="Z69">
            <v>40361</v>
          </cell>
          <cell r="AA69">
            <v>4</v>
          </cell>
          <cell r="AC69">
            <v>0.97548780487804876</v>
          </cell>
          <cell r="AE69">
            <v>40399</v>
          </cell>
          <cell r="AF69">
            <v>0</v>
          </cell>
          <cell r="AH69">
            <v>0.99904466204919995</v>
          </cell>
          <cell r="AJ69">
            <v>40453</v>
          </cell>
          <cell r="AK69">
            <v>0</v>
          </cell>
          <cell r="AM69">
            <v>0.9973025048169557</v>
          </cell>
        </row>
        <row r="70">
          <cell r="P70">
            <v>40469</v>
          </cell>
          <cell r="Q70">
            <v>0</v>
          </cell>
          <cell r="S70">
            <v>0.9207210081352688</v>
          </cell>
          <cell r="U70">
            <v>40292</v>
          </cell>
          <cell r="V70">
            <v>2</v>
          </cell>
          <cell r="X70">
            <v>0.63915857605177995</v>
          </cell>
          <cell r="Z70">
            <v>40364</v>
          </cell>
          <cell r="AA70">
            <v>23</v>
          </cell>
          <cell r="AC70">
            <v>0.97829268292682925</v>
          </cell>
          <cell r="AE70">
            <v>40401</v>
          </cell>
          <cell r="AF70">
            <v>0</v>
          </cell>
          <cell r="AH70">
            <v>0.99904466204919995</v>
          </cell>
          <cell r="AJ70">
            <v>40455</v>
          </cell>
          <cell r="AK70">
            <v>0</v>
          </cell>
          <cell r="AM70">
            <v>0.9973025048169557</v>
          </cell>
        </row>
        <row r="71">
          <cell r="P71">
            <v>40471</v>
          </cell>
          <cell r="Q71">
            <v>0</v>
          </cell>
          <cell r="S71">
            <v>0.9207210081352688</v>
          </cell>
          <cell r="U71">
            <v>40298</v>
          </cell>
          <cell r="V71">
            <v>168</v>
          </cell>
          <cell r="X71">
            <v>0.69352750809061492</v>
          </cell>
          <cell r="Z71">
            <v>40364</v>
          </cell>
          <cell r="AA71">
            <v>1</v>
          </cell>
          <cell r="AC71">
            <v>0.97841463414634144</v>
          </cell>
          <cell r="AE71">
            <v>40406</v>
          </cell>
          <cell r="AF71">
            <v>1</v>
          </cell>
          <cell r="AH71">
            <v>0.99928349653689996</v>
          </cell>
          <cell r="AJ71">
            <v>40457</v>
          </cell>
          <cell r="AK71">
            <v>0</v>
          </cell>
          <cell r="AM71">
            <v>0.9973025048169557</v>
          </cell>
        </row>
        <row r="72">
          <cell r="P72">
            <v>40479</v>
          </cell>
          <cell r="Q72">
            <v>0</v>
          </cell>
          <cell r="S72">
            <v>0.9207210081352688</v>
          </cell>
          <cell r="U72">
            <v>40299</v>
          </cell>
          <cell r="V72">
            <v>1</v>
          </cell>
          <cell r="X72">
            <v>0.69385113268608412</v>
          </cell>
          <cell r="Z72">
            <v>40365</v>
          </cell>
          <cell r="AA72">
            <v>137</v>
          </cell>
          <cell r="AC72">
            <v>0.99512195121951219</v>
          </cell>
          <cell r="AE72">
            <v>40406</v>
          </cell>
          <cell r="AF72">
            <v>0</v>
          </cell>
          <cell r="AH72">
            <v>0.99928349653689996</v>
          </cell>
          <cell r="AJ72">
            <v>40478</v>
          </cell>
          <cell r="AK72">
            <v>0</v>
          </cell>
          <cell r="AM72">
            <v>0.9973025048169557</v>
          </cell>
        </row>
        <row r="73">
          <cell r="P73">
            <v>40480</v>
          </cell>
          <cell r="Q73">
            <v>0</v>
          </cell>
          <cell r="S73">
            <v>0.9207210081352688</v>
          </cell>
          <cell r="U73">
            <v>40301</v>
          </cell>
          <cell r="V73">
            <v>1</v>
          </cell>
          <cell r="X73">
            <v>0.69417475728155342</v>
          </cell>
          <cell r="Z73">
            <v>40365</v>
          </cell>
          <cell r="AA73">
            <v>3</v>
          </cell>
          <cell r="AC73">
            <v>0.99548780487804878</v>
          </cell>
          <cell r="AE73">
            <v>40409</v>
          </cell>
          <cell r="AF73">
            <v>0</v>
          </cell>
          <cell r="AH73">
            <v>0.99928349653689996</v>
          </cell>
          <cell r="AJ73">
            <v>40485</v>
          </cell>
          <cell r="AK73">
            <v>0</v>
          </cell>
          <cell r="AM73">
            <v>0.9973025048169557</v>
          </cell>
        </row>
        <row r="74">
          <cell r="P74">
            <v>40480</v>
          </cell>
          <cell r="Q74">
            <v>0</v>
          </cell>
          <cell r="S74">
            <v>0.9207210081352688</v>
          </cell>
          <cell r="U74">
            <v>40301</v>
          </cell>
          <cell r="V74">
            <v>65</v>
          </cell>
          <cell r="X74">
            <v>0.71521035598705507</v>
          </cell>
          <cell r="Z74">
            <v>40366</v>
          </cell>
          <cell r="AA74">
            <v>10</v>
          </cell>
          <cell r="AC74">
            <v>0.99670731707317073</v>
          </cell>
          <cell r="AE74">
            <v>40410</v>
          </cell>
          <cell r="AF74">
            <v>0</v>
          </cell>
          <cell r="AH74">
            <v>0.99928349653689996</v>
          </cell>
          <cell r="AJ74">
            <v>40486</v>
          </cell>
          <cell r="AK74">
            <v>0</v>
          </cell>
          <cell r="AM74">
            <v>0.9973025048169557</v>
          </cell>
        </row>
        <row r="75">
          <cell r="P75">
            <v>40503</v>
          </cell>
          <cell r="Q75">
            <v>0</v>
          </cell>
          <cell r="S75">
            <v>0.9207210081352688</v>
          </cell>
          <cell r="U75">
            <v>40305</v>
          </cell>
          <cell r="V75">
            <v>1</v>
          </cell>
          <cell r="X75">
            <v>0.71553398058252426</v>
          </cell>
          <cell r="Z75">
            <v>40371</v>
          </cell>
          <cell r="AA75">
            <v>8</v>
          </cell>
          <cell r="AC75">
            <v>0.99768292682926829</v>
          </cell>
          <cell r="AE75">
            <v>40410</v>
          </cell>
          <cell r="AF75">
            <v>1</v>
          </cell>
          <cell r="AH75">
            <v>0.99952233102459997</v>
          </cell>
          <cell r="AJ75">
            <v>40488</v>
          </cell>
          <cell r="AK75">
            <v>0</v>
          </cell>
          <cell r="AM75">
            <v>0.9973025048169557</v>
          </cell>
        </row>
        <row r="76">
          <cell r="P76">
            <v>40504</v>
          </cell>
          <cell r="Q76">
            <v>0</v>
          </cell>
          <cell r="S76">
            <v>0.9207210081352688</v>
          </cell>
          <cell r="U76">
            <v>40307</v>
          </cell>
          <cell r="V76">
            <v>13</v>
          </cell>
          <cell r="X76">
            <v>0.71974110032362459</v>
          </cell>
          <cell r="Z76">
            <v>40371</v>
          </cell>
          <cell r="AA76">
            <v>0</v>
          </cell>
          <cell r="AC76">
            <v>0.99768292682926829</v>
          </cell>
          <cell r="AE76">
            <v>40410</v>
          </cell>
          <cell r="AF76">
            <v>0</v>
          </cell>
          <cell r="AH76">
            <v>0.99952233102459997</v>
          </cell>
          <cell r="AJ76">
            <v>40494</v>
          </cell>
          <cell r="AK76">
            <v>1</v>
          </cell>
          <cell r="AM76">
            <v>0.9976878612716763</v>
          </cell>
        </row>
        <row r="77">
          <cell r="P77">
            <v>40507</v>
          </cell>
          <cell r="Q77">
            <v>0</v>
          </cell>
          <cell r="S77">
            <v>0.9207210081352688</v>
          </cell>
          <cell r="U77">
            <v>40307</v>
          </cell>
          <cell r="V77">
            <v>3</v>
          </cell>
          <cell r="X77">
            <v>0.72071197411003241</v>
          </cell>
          <cell r="Z77">
            <v>40377</v>
          </cell>
          <cell r="AA77">
            <v>0</v>
          </cell>
          <cell r="AC77">
            <v>0.99768292682926829</v>
          </cell>
          <cell r="AE77">
            <v>40419</v>
          </cell>
          <cell r="AF77">
            <v>0</v>
          </cell>
          <cell r="AH77">
            <v>0.99952233102459997</v>
          </cell>
          <cell r="AJ77">
            <v>40504</v>
          </cell>
          <cell r="AK77">
            <v>0</v>
          </cell>
          <cell r="AM77">
            <v>0.9976878612716763</v>
          </cell>
        </row>
        <row r="78">
          <cell r="P78">
            <v>40507</v>
          </cell>
          <cell r="Q78">
            <v>0</v>
          </cell>
          <cell r="S78">
            <v>0.9207210081352688</v>
          </cell>
          <cell r="U78">
            <v>40311</v>
          </cell>
          <cell r="V78">
            <v>5</v>
          </cell>
          <cell r="X78">
            <v>0.72233009708737861</v>
          </cell>
          <cell r="Z78">
            <v>40385</v>
          </cell>
          <cell r="AA78">
            <v>0</v>
          </cell>
          <cell r="AC78">
            <v>0.99768292682926829</v>
          </cell>
          <cell r="AE78">
            <v>40421</v>
          </cell>
          <cell r="AF78">
            <v>0</v>
          </cell>
          <cell r="AH78">
            <v>0.99952233102459997</v>
          </cell>
          <cell r="AJ78">
            <v>40513</v>
          </cell>
          <cell r="AK78">
            <v>0</v>
          </cell>
          <cell r="AM78">
            <v>0.9976878612716763</v>
          </cell>
        </row>
        <row r="79">
          <cell r="P79">
            <v>40507</v>
          </cell>
          <cell r="Q79">
            <v>0</v>
          </cell>
          <cell r="S79">
            <v>0.9207210081352688</v>
          </cell>
          <cell r="U79">
            <v>40313</v>
          </cell>
          <cell r="V79">
            <v>152</v>
          </cell>
          <cell r="X79">
            <v>0.77152103559870555</v>
          </cell>
          <cell r="Z79">
            <v>40392</v>
          </cell>
          <cell r="AA79">
            <v>2</v>
          </cell>
          <cell r="AC79">
            <v>0.99792682926829268</v>
          </cell>
          <cell r="AE79">
            <v>40422</v>
          </cell>
          <cell r="AF79">
            <v>0</v>
          </cell>
          <cell r="AH79">
            <v>0.99952233102459997</v>
          </cell>
          <cell r="AJ79">
            <v>40514</v>
          </cell>
          <cell r="AK79">
            <v>0</v>
          </cell>
          <cell r="AM79">
            <v>0.9976878612716763</v>
          </cell>
        </row>
        <row r="80">
          <cell r="P80">
            <v>40510</v>
          </cell>
          <cell r="Q80">
            <v>0</v>
          </cell>
          <cell r="S80">
            <v>0.9207210081352688</v>
          </cell>
          <cell r="U80">
            <v>40315</v>
          </cell>
          <cell r="V80">
            <v>0</v>
          </cell>
          <cell r="X80">
            <v>0.77152103559870555</v>
          </cell>
          <cell r="Z80">
            <v>40393</v>
          </cell>
          <cell r="AA80">
            <v>0</v>
          </cell>
          <cell r="AC80">
            <v>0.99792682926829268</v>
          </cell>
          <cell r="AE80">
            <v>40433</v>
          </cell>
          <cell r="AF80">
            <v>0</v>
          </cell>
          <cell r="AH80">
            <v>0.99952233102459997</v>
          </cell>
          <cell r="AJ80">
            <v>40515</v>
          </cell>
          <cell r="AK80">
            <v>3</v>
          </cell>
          <cell r="AM80">
            <v>0.9988439306358381</v>
          </cell>
        </row>
        <row r="81">
          <cell r="P81">
            <v>40510</v>
          </cell>
          <cell r="Q81">
            <v>1</v>
          </cell>
          <cell r="S81">
            <v>0.92088052320944325</v>
          </cell>
          <cell r="U81">
            <v>40317</v>
          </cell>
          <cell r="V81">
            <v>37</v>
          </cell>
          <cell r="X81">
            <v>0.78349514563106792</v>
          </cell>
          <cell r="Z81">
            <v>40393</v>
          </cell>
          <cell r="AA81">
            <v>0</v>
          </cell>
          <cell r="AC81">
            <v>0.99792682926829268</v>
          </cell>
          <cell r="AE81">
            <v>40434</v>
          </cell>
          <cell r="AF81">
            <v>0</v>
          </cell>
          <cell r="AH81">
            <v>0.99952233102459997</v>
          </cell>
          <cell r="AJ81">
            <v>40516</v>
          </cell>
          <cell r="AK81">
            <v>3</v>
          </cell>
          <cell r="AM81">
            <v>1</v>
          </cell>
        </row>
        <row r="82">
          <cell r="P82">
            <v>40530</v>
          </cell>
          <cell r="Q82">
            <v>52</v>
          </cell>
          <cell r="S82">
            <v>0.92917530706651774</v>
          </cell>
          <cell r="U82">
            <v>40320</v>
          </cell>
          <cell r="V82">
            <v>5</v>
          </cell>
          <cell r="X82">
            <v>0.78511326860841424</v>
          </cell>
          <cell r="Z82">
            <v>40394</v>
          </cell>
          <cell r="AA82">
            <v>0</v>
          </cell>
          <cell r="AC82">
            <v>0.99792682926829268</v>
          </cell>
          <cell r="AE82">
            <v>40441</v>
          </cell>
          <cell r="AF82">
            <v>0</v>
          </cell>
          <cell r="AH82">
            <v>0.99952233102459997</v>
          </cell>
          <cell r="AJ82">
            <v>40532</v>
          </cell>
          <cell r="AK82">
            <v>0</v>
          </cell>
          <cell r="AM82">
            <v>1</v>
          </cell>
        </row>
        <row r="83">
          <cell r="P83">
            <v>40531</v>
          </cell>
          <cell r="Q83">
            <v>6</v>
          </cell>
          <cell r="S83">
            <v>0.93013239751156485</v>
          </cell>
          <cell r="U83">
            <v>40320</v>
          </cell>
          <cell r="V83">
            <v>197</v>
          </cell>
          <cell r="X83">
            <v>0.84886731391585757</v>
          </cell>
          <cell r="Z83">
            <v>40396</v>
          </cell>
          <cell r="AA83">
            <v>2</v>
          </cell>
          <cell r="AC83">
            <v>0.99817073170731707</v>
          </cell>
          <cell r="AE83">
            <v>40441</v>
          </cell>
          <cell r="AF83">
            <v>0</v>
          </cell>
          <cell r="AH83">
            <v>0.99952233102459997</v>
          </cell>
        </row>
        <row r="84">
          <cell r="P84">
            <v>40533</v>
          </cell>
          <cell r="Q84">
            <v>22</v>
          </cell>
          <cell r="S84">
            <v>0.93364172914340404</v>
          </cell>
          <cell r="U84">
            <v>40323</v>
          </cell>
          <cell r="V84">
            <v>16</v>
          </cell>
          <cell r="X84">
            <v>0.85404530744336571</v>
          </cell>
          <cell r="Z84">
            <v>40398</v>
          </cell>
          <cell r="AA84">
            <v>3</v>
          </cell>
          <cell r="AC84">
            <v>0.99853658536585366</v>
          </cell>
          <cell r="AE84">
            <v>40444</v>
          </cell>
          <cell r="AF84">
            <v>0</v>
          </cell>
          <cell r="AH84">
            <v>0.99952233102459997</v>
          </cell>
        </row>
        <row r="85">
          <cell r="P85">
            <v>40533</v>
          </cell>
          <cell r="Q85">
            <v>6</v>
          </cell>
          <cell r="S85">
            <v>0.93459881958845115</v>
          </cell>
          <cell r="U85">
            <v>40324</v>
          </cell>
          <cell r="V85">
            <v>1</v>
          </cell>
          <cell r="X85">
            <v>0.85436893203883491</v>
          </cell>
          <cell r="Z85">
            <v>40399</v>
          </cell>
          <cell r="AA85">
            <v>0</v>
          </cell>
          <cell r="AC85">
            <v>0.99853658536585366</v>
          </cell>
          <cell r="AE85">
            <v>40444</v>
          </cell>
          <cell r="AF85">
            <v>0</v>
          </cell>
          <cell r="AH85">
            <v>0.99952233102459997</v>
          </cell>
        </row>
        <row r="86">
          <cell r="P86">
            <v>40542</v>
          </cell>
          <cell r="Q86">
            <v>241</v>
          </cell>
          <cell r="S86">
            <v>0.97304195246450786</v>
          </cell>
          <cell r="U86">
            <v>40327</v>
          </cell>
          <cell r="V86">
            <v>5</v>
          </cell>
          <cell r="X86">
            <v>0.85598705501618122</v>
          </cell>
          <cell r="Z86">
            <v>40399</v>
          </cell>
          <cell r="AA86">
            <v>0</v>
          </cell>
          <cell r="AC86">
            <v>0.99853658536585366</v>
          </cell>
          <cell r="AE86">
            <v>40445</v>
          </cell>
          <cell r="AF86">
            <v>0</v>
          </cell>
          <cell r="AH86">
            <v>0.99952233102459997</v>
          </cell>
        </row>
        <row r="87">
          <cell r="P87">
            <v>40543</v>
          </cell>
          <cell r="Q87">
            <v>169</v>
          </cell>
          <cell r="S87">
            <v>1</v>
          </cell>
          <cell r="U87">
            <v>40327</v>
          </cell>
          <cell r="V87">
            <v>81</v>
          </cell>
          <cell r="X87">
            <v>0.88220064724919089</v>
          </cell>
          <cell r="Z87">
            <v>40412</v>
          </cell>
          <cell r="AA87">
            <v>0</v>
          </cell>
          <cell r="AC87">
            <v>0.99853658536585366</v>
          </cell>
          <cell r="AE87">
            <v>40447</v>
          </cell>
          <cell r="AF87">
            <v>0</v>
          </cell>
          <cell r="AH87">
            <v>0.99952233102459997</v>
          </cell>
        </row>
        <row r="88">
          <cell r="U88">
            <v>40329</v>
          </cell>
          <cell r="V88">
            <v>41</v>
          </cell>
          <cell r="X88">
            <v>0.89546925566343039</v>
          </cell>
          <cell r="Z88">
            <v>40417</v>
          </cell>
          <cell r="AA88">
            <v>0</v>
          </cell>
          <cell r="AC88">
            <v>0.99853658536585366</v>
          </cell>
          <cell r="AE88">
            <v>40448</v>
          </cell>
          <cell r="AF88">
            <v>0</v>
          </cell>
          <cell r="AH88">
            <v>0.99952233102459997</v>
          </cell>
        </row>
        <row r="89">
          <cell r="U89">
            <v>40331</v>
          </cell>
          <cell r="V89">
            <v>1</v>
          </cell>
          <cell r="X89">
            <v>0.89579288025889969</v>
          </cell>
          <cell r="Z89">
            <v>40422</v>
          </cell>
          <cell r="AA89">
            <v>0</v>
          </cell>
          <cell r="AC89">
            <v>0.99853658536585366</v>
          </cell>
          <cell r="AE89">
            <v>40469</v>
          </cell>
          <cell r="AF89">
            <v>0</v>
          </cell>
          <cell r="AH89">
            <v>0.99952233102459997</v>
          </cell>
        </row>
        <row r="90">
          <cell r="U90">
            <v>40333</v>
          </cell>
          <cell r="V90">
            <v>12</v>
          </cell>
          <cell r="X90">
            <v>0.89967637540453071</v>
          </cell>
          <cell r="Z90">
            <v>40423</v>
          </cell>
          <cell r="AA90">
            <v>0</v>
          </cell>
          <cell r="AC90">
            <v>0.99853658536585366</v>
          </cell>
          <cell r="AE90">
            <v>40470</v>
          </cell>
          <cell r="AF90">
            <v>0</v>
          </cell>
          <cell r="AH90">
            <v>0.99952233102459997</v>
          </cell>
        </row>
        <row r="91">
          <cell r="U91">
            <v>40334</v>
          </cell>
          <cell r="V91">
            <v>0</v>
          </cell>
          <cell r="X91">
            <v>0.89967637540453071</v>
          </cell>
          <cell r="Z91">
            <v>40427</v>
          </cell>
          <cell r="AA91">
            <v>0</v>
          </cell>
          <cell r="AC91">
            <v>0.99853658536585366</v>
          </cell>
          <cell r="AE91">
            <v>40470</v>
          </cell>
          <cell r="AF91">
            <v>0</v>
          </cell>
          <cell r="AH91">
            <v>0.99952233102459997</v>
          </cell>
        </row>
        <row r="92">
          <cell r="U92">
            <v>40335</v>
          </cell>
          <cell r="V92">
            <v>2</v>
          </cell>
          <cell r="X92">
            <v>0.90032362459546922</v>
          </cell>
          <cell r="Z92">
            <v>40428</v>
          </cell>
          <cell r="AA92">
            <v>1</v>
          </cell>
          <cell r="AC92">
            <v>0.99865853658536585</v>
          </cell>
          <cell r="AE92">
            <v>40472</v>
          </cell>
          <cell r="AF92">
            <v>0</v>
          </cell>
          <cell r="AH92">
            <v>0.99952233102459997</v>
          </cell>
        </row>
        <row r="93">
          <cell r="U93">
            <v>40341</v>
          </cell>
          <cell r="V93">
            <v>4</v>
          </cell>
          <cell r="X93">
            <v>0.90161812297734623</v>
          </cell>
          <cell r="Z93">
            <v>40429</v>
          </cell>
          <cell r="AA93">
            <v>1</v>
          </cell>
          <cell r="AC93">
            <v>0.99878048780487805</v>
          </cell>
          <cell r="AE93">
            <v>40473</v>
          </cell>
          <cell r="AF93">
            <v>0</v>
          </cell>
          <cell r="AH93">
            <v>0.99952233102459997</v>
          </cell>
        </row>
        <row r="94">
          <cell r="U94">
            <v>40341</v>
          </cell>
          <cell r="V94">
            <v>1</v>
          </cell>
          <cell r="X94">
            <v>0.90194174757281553</v>
          </cell>
          <cell r="Z94">
            <v>40429</v>
          </cell>
          <cell r="AA94">
            <v>0</v>
          </cell>
          <cell r="AC94">
            <v>0.99878048780487805</v>
          </cell>
          <cell r="AE94">
            <v>40474</v>
          </cell>
          <cell r="AF94">
            <v>0</v>
          </cell>
          <cell r="AH94">
            <v>0.99952233102459997</v>
          </cell>
        </row>
        <row r="95">
          <cell r="U95">
            <v>40345</v>
          </cell>
          <cell r="V95">
            <v>2</v>
          </cell>
          <cell r="X95">
            <v>0.90258899676375404</v>
          </cell>
          <cell r="Z95">
            <v>40432</v>
          </cell>
          <cell r="AA95">
            <v>6</v>
          </cell>
          <cell r="AC95">
            <v>0.99951219512195122</v>
          </cell>
          <cell r="AE95">
            <v>40475</v>
          </cell>
          <cell r="AF95">
            <v>0</v>
          </cell>
          <cell r="AH95">
            <v>0.99952233102459997</v>
          </cell>
        </row>
        <row r="96">
          <cell r="U96">
            <v>40348</v>
          </cell>
          <cell r="V96">
            <v>0</v>
          </cell>
          <cell r="X96">
            <v>0.90258899676375404</v>
          </cell>
          <cell r="Z96">
            <v>40438</v>
          </cell>
          <cell r="AA96">
            <v>0</v>
          </cell>
          <cell r="AC96">
            <v>0.99951219512195122</v>
          </cell>
          <cell r="AE96">
            <v>40483</v>
          </cell>
          <cell r="AF96">
            <v>0</v>
          </cell>
          <cell r="AH96">
            <v>0.99952233102459997</v>
          </cell>
        </row>
        <row r="97">
          <cell r="U97">
            <v>40350</v>
          </cell>
          <cell r="V97">
            <v>4</v>
          </cell>
          <cell r="X97">
            <v>0.90388349514563104</v>
          </cell>
          <cell r="Z97">
            <v>40442</v>
          </cell>
          <cell r="AA97">
            <v>0</v>
          </cell>
          <cell r="AC97">
            <v>0.99951219512195122</v>
          </cell>
          <cell r="AE97">
            <v>40484</v>
          </cell>
          <cell r="AF97">
            <v>0</v>
          </cell>
          <cell r="AH97">
            <v>0.99952233102459997</v>
          </cell>
        </row>
        <row r="98">
          <cell r="U98">
            <v>40352</v>
          </cell>
          <cell r="V98">
            <v>5</v>
          </cell>
          <cell r="X98">
            <v>0.90550161812297736</v>
          </cell>
          <cell r="Z98">
            <v>40447</v>
          </cell>
          <cell r="AA98">
            <v>0</v>
          </cell>
          <cell r="AC98">
            <v>0.99951219512195122</v>
          </cell>
          <cell r="AE98">
            <v>40490</v>
          </cell>
          <cell r="AF98">
            <v>0</v>
          </cell>
          <cell r="AH98">
            <v>0.99952233102459997</v>
          </cell>
        </row>
        <row r="99">
          <cell r="U99">
            <v>40355</v>
          </cell>
          <cell r="V99">
            <v>0</v>
          </cell>
          <cell r="X99">
            <v>0.90550161812297736</v>
          </cell>
          <cell r="Z99">
            <v>40453</v>
          </cell>
          <cell r="AA99">
            <v>0</v>
          </cell>
          <cell r="AC99">
            <v>0.99951219512195122</v>
          </cell>
          <cell r="AE99">
            <v>40496</v>
          </cell>
          <cell r="AF99">
            <v>0</v>
          </cell>
          <cell r="AH99">
            <v>0.99952233102459997</v>
          </cell>
        </row>
        <row r="100">
          <cell r="U100">
            <v>40356</v>
          </cell>
          <cell r="V100">
            <v>4</v>
          </cell>
          <cell r="X100">
            <v>0.90679611650485437</v>
          </cell>
          <cell r="Z100">
            <v>40454</v>
          </cell>
          <cell r="AA100">
            <v>0</v>
          </cell>
          <cell r="AC100">
            <v>0.99951219512195122</v>
          </cell>
          <cell r="AE100">
            <v>40497</v>
          </cell>
          <cell r="AF100">
            <v>0</v>
          </cell>
          <cell r="AH100">
            <v>0.99952233102459997</v>
          </cell>
        </row>
        <row r="101">
          <cell r="U101">
            <v>40358</v>
          </cell>
          <cell r="V101">
            <v>9</v>
          </cell>
          <cell r="X101">
            <v>0.90970873786407769</v>
          </cell>
          <cell r="Z101">
            <v>40456</v>
          </cell>
          <cell r="AA101">
            <v>0</v>
          </cell>
          <cell r="AC101">
            <v>0.99951219512195122</v>
          </cell>
          <cell r="AE101">
            <v>40498</v>
          </cell>
          <cell r="AF101">
            <v>0</v>
          </cell>
          <cell r="AH101">
            <v>0.99952233102459997</v>
          </cell>
        </row>
        <row r="102">
          <cell r="U102">
            <v>40359</v>
          </cell>
          <cell r="V102">
            <v>169</v>
          </cell>
          <cell r="X102">
            <v>0.96440129449838186</v>
          </cell>
          <cell r="Z102">
            <v>40456</v>
          </cell>
          <cell r="AA102">
            <v>0</v>
          </cell>
          <cell r="AC102">
            <v>0.99951219512195122</v>
          </cell>
          <cell r="AE102">
            <v>40499</v>
          </cell>
          <cell r="AF102">
            <v>0</v>
          </cell>
          <cell r="AH102">
            <v>0.99952233102459997</v>
          </cell>
        </row>
        <row r="103">
          <cell r="U103">
            <v>40366</v>
          </cell>
          <cell r="V103">
            <v>13</v>
          </cell>
          <cell r="X103">
            <v>0.96860841423948218</v>
          </cell>
          <cell r="Z103">
            <v>40456</v>
          </cell>
          <cell r="AA103">
            <v>0</v>
          </cell>
          <cell r="AC103">
            <v>0.99951219512195122</v>
          </cell>
          <cell r="AE103">
            <v>40499</v>
          </cell>
          <cell r="AF103">
            <v>1</v>
          </cell>
          <cell r="AH103">
            <v>0.99976116551229999</v>
          </cell>
        </row>
        <row r="104">
          <cell r="U104">
            <v>40370</v>
          </cell>
          <cell r="V104">
            <v>0</v>
          </cell>
          <cell r="X104">
            <v>0.96860841423948218</v>
          </cell>
          <cell r="Z104">
            <v>40458</v>
          </cell>
          <cell r="AA104">
            <v>0</v>
          </cell>
          <cell r="AC104">
            <v>0.99951219512195122</v>
          </cell>
          <cell r="AE104">
            <v>40500</v>
          </cell>
          <cell r="AF104">
            <v>0</v>
          </cell>
          <cell r="AH104">
            <v>0.99976116551229999</v>
          </cell>
        </row>
        <row r="105">
          <cell r="U105">
            <v>40370</v>
          </cell>
          <cell r="V105">
            <v>0</v>
          </cell>
          <cell r="X105">
            <v>0.96860841423948218</v>
          </cell>
          <cell r="Z105">
            <v>40458</v>
          </cell>
          <cell r="AA105">
            <v>0</v>
          </cell>
          <cell r="AC105">
            <v>0.99951219512195122</v>
          </cell>
          <cell r="AE105">
            <v>40500</v>
          </cell>
          <cell r="AF105">
            <v>0</v>
          </cell>
          <cell r="AH105">
            <v>0.99976116551229999</v>
          </cell>
        </row>
        <row r="106">
          <cell r="U106">
            <v>40372</v>
          </cell>
          <cell r="V106">
            <v>6</v>
          </cell>
          <cell r="X106">
            <v>0.9705501618122977</v>
          </cell>
          <cell r="Z106">
            <v>40461</v>
          </cell>
          <cell r="AA106">
            <v>0</v>
          </cell>
          <cell r="AC106">
            <v>0.99951219512195122</v>
          </cell>
          <cell r="AE106">
            <v>40501</v>
          </cell>
          <cell r="AF106">
            <v>0</v>
          </cell>
          <cell r="AH106">
            <v>0.99976116551229999</v>
          </cell>
        </row>
        <row r="107">
          <cell r="U107">
            <v>40372</v>
          </cell>
          <cell r="V107">
            <v>0</v>
          </cell>
          <cell r="X107">
            <v>0.9705501618122977</v>
          </cell>
          <cell r="Z107">
            <v>40470</v>
          </cell>
          <cell r="AA107">
            <v>0</v>
          </cell>
          <cell r="AC107">
            <v>0.99951219512195122</v>
          </cell>
          <cell r="AE107">
            <v>40511</v>
          </cell>
          <cell r="AF107">
            <v>0</v>
          </cell>
          <cell r="AH107">
            <v>0.99976116551229999</v>
          </cell>
        </row>
        <row r="108">
          <cell r="U108">
            <v>40374</v>
          </cell>
          <cell r="V108">
            <v>0</v>
          </cell>
          <cell r="X108">
            <v>0.9705501618122977</v>
          </cell>
          <cell r="Z108">
            <v>40477</v>
          </cell>
          <cell r="AA108">
            <v>0</v>
          </cell>
          <cell r="AC108">
            <v>0.99951219512195122</v>
          </cell>
          <cell r="AE108">
            <v>40513</v>
          </cell>
          <cell r="AF108">
            <v>0</v>
          </cell>
          <cell r="AH108">
            <v>0.99976116551229999</v>
          </cell>
        </row>
        <row r="109">
          <cell r="U109">
            <v>40376</v>
          </cell>
          <cell r="V109">
            <v>0</v>
          </cell>
          <cell r="X109">
            <v>0.9705501618122977</v>
          </cell>
          <cell r="Z109">
            <v>40483</v>
          </cell>
          <cell r="AA109">
            <v>0</v>
          </cell>
          <cell r="AC109">
            <v>0.99951219512195122</v>
          </cell>
          <cell r="AE109">
            <v>40515</v>
          </cell>
          <cell r="AF109">
            <v>0</v>
          </cell>
          <cell r="AH109">
            <v>0.99976116551229999</v>
          </cell>
        </row>
        <row r="110">
          <cell r="U110">
            <v>40377</v>
          </cell>
          <cell r="V110">
            <v>0</v>
          </cell>
          <cell r="X110">
            <v>0.9705501618122977</v>
          </cell>
          <cell r="Z110">
            <v>40483</v>
          </cell>
          <cell r="AA110">
            <v>3</v>
          </cell>
          <cell r="AC110">
            <v>0.9998780487804878</v>
          </cell>
          <cell r="AE110">
            <v>40517</v>
          </cell>
          <cell r="AF110">
            <v>0</v>
          </cell>
          <cell r="AH110">
            <v>0.99976116551229999</v>
          </cell>
        </row>
        <row r="111">
          <cell r="U111">
            <v>40381</v>
          </cell>
          <cell r="V111">
            <v>6</v>
          </cell>
          <cell r="X111">
            <v>0.97249190938511332</v>
          </cell>
          <cell r="Z111">
            <v>40483</v>
          </cell>
          <cell r="AA111">
            <v>0</v>
          </cell>
          <cell r="AC111">
            <v>0.9998780487804878</v>
          </cell>
          <cell r="AE111">
            <v>40518</v>
          </cell>
          <cell r="AF111">
            <v>0</v>
          </cell>
          <cell r="AH111">
            <v>0.99976116551229999</v>
          </cell>
        </row>
        <row r="112">
          <cell r="U112">
            <v>40383</v>
          </cell>
          <cell r="V112">
            <v>1</v>
          </cell>
          <cell r="X112">
            <v>0.97281553398058251</v>
          </cell>
          <cell r="Z112">
            <v>40484</v>
          </cell>
          <cell r="AA112">
            <v>0</v>
          </cell>
          <cell r="AC112">
            <v>0.9998780487804878</v>
          </cell>
          <cell r="AE112">
            <v>40521</v>
          </cell>
          <cell r="AF112">
            <v>0</v>
          </cell>
          <cell r="AH112">
            <v>0.99976116551229999</v>
          </cell>
        </row>
        <row r="113">
          <cell r="U113">
            <v>40384</v>
          </cell>
          <cell r="V113">
            <v>0</v>
          </cell>
          <cell r="X113">
            <v>0.97281553398058251</v>
          </cell>
          <cell r="Z113">
            <v>40484</v>
          </cell>
          <cell r="AA113">
            <v>0</v>
          </cell>
          <cell r="AC113">
            <v>0.9998780487804878</v>
          </cell>
          <cell r="AE113">
            <v>40525</v>
          </cell>
          <cell r="AF113">
            <v>0</v>
          </cell>
          <cell r="AH113">
            <v>0.99976116551229999</v>
          </cell>
        </row>
        <row r="114">
          <cell r="U114">
            <v>40386</v>
          </cell>
          <cell r="V114">
            <v>4</v>
          </cell>
          <cell r="X114">
            <v>0.97411003236245952</v>
          </cell>
          <cell r="Z114">
            <v>40485</v>
          </cell>
          <cell r="AA114">
            <v>0</v>
          </cell>
          <cell r="AC114">
            <v>0.9998780487804878</v>
          </cell>
          <cell r="AE114">
            <v>40528</v>
          </cell>
          <cell r="AF114">
            <v>0</v>
          </cell>
          <cell r="AH114">
            <v>0.99976116551229999</v>
          </cell>
        </row>
        <row r="115">
          <cell r="U115">
            <v>40387</v>
          </cell>
          <cell r="V115">
            <v>0</v>
          </cell>
          <cell r="X115">
            <v>0.97411003236245952</v>
          </cell>
          <cell r="Z115">
            <v>40487</v>
          </cell>
          <cell r="AA115">
            <v>0</v>
          </cell>
          <cell r="AC115">
            <v>0.9998780487804878</v>
          </cell>
          <cell r="AE115">
            <v>40529</v>
          </cell>
          <cell r="AF115">
            <v>0</v>
          </cell>
          <cell r="AH115">
            <v>0.99976116551229999</v>
          </cell>
        </row>
        <row r="116">
          <cell r="U116">
            <v>40388</v>
          </cell>
          <cell r="V116">
            <v>0</v>
          </cell>
          <cell r="X116">
            <v>0.97411003236245952</v>
          </cell>
          <cell r="Z116">
            <v>40487</v>
          </cell>
          <cell r="AA116">
            <v>0</v>
          </cell>
          <cell r="AC116">
            <v>0.9998780487804878</v>
          </cell>
          <cell r="AE116">
            <v>40529</v>
          </cell>
          <cell r="AF116">
            <v>0</v>
          </cell>
          <cell r="AH116">
            <v>0.99976116551229999</v>
          </cell>
        </row>
        <row r="117">
          <cell r="U117">
            <v>40390</v>
          </cell>
          <cell r="V117">
            <v>0</v>
          </cell>
          <cell r="X117">
            <v>0.97411003236245952</v>
          </cell>
          <cell r="Z117">
            <v>40495</v>
          </cell>
          <cell r="AA117">
            <v>0</v>
          </cell>
          <cell r="AC117">
            <v>0.9998780487804878</v>
          </cell>
          <cell r="AE117">
            <v>40531</v>
          </cell>
          <cell r="AF117">
            <v>1</v>
          </cell>
          <cell r="AH117">
            <v>1</v>
          </cell>
        </row>
        <row r="118">
          <cell r="U118">
            <v>40394</v>
          </cell>
          <cell r="V118">
            <v>0</v>
          </cell>
          <cell r="X118">
            <v>0.97411003236245952</v>
          </cell>
          <cell r="Z118">
            <v>40502</v>
          </cell>
          <cell r="AA118">
            <v>0</v>
          </cell>
          <cell r="AC118">
            <v>0.9998780487804878</v>
          </cell>
          <cell r="AE118">
            <v>40531</v>
          </cell>
          <cell r="AF118">
            <v>0</v>
          </cell>
          <cell r="AH118">
            <v>1</v>
          </cell>
        </row>
        <row r="119">
          <cell r="U119">
            <v>40397</v>
          </cell>
          <cell r="V119">
            <v>0</v>
          </cell>
          <cell r="X119">
            <v>0.97411003236245952</v>
          </cell>
          <cell r="Z119">
            <v>40507</v>
          </cell>
          <cell r="AA119">
            <v>0</v>
          </cell>
          <cell r="AC119">
            <v>0.9998780487804878</v>
          </cell>
          <cell r="AE119">
            <v>40534</v>
          </cell>
          <cell r="AF119">
            <v>0</v>
          </cell>
          <cell r="AH119">
            <v>1</v>
          </cell>
        </row>
        <row r="120">
          <cell r="U120">
            <v>40398</v>
          </cell>
          <cell r="V120">
            <v>0</v>
          </cell>
          <cell r="X120">
            <v>0.97411003236245952</v>
          </cell>
          <cell r="Z120">
            <v>40513</v>
          </cell>
          <cell r="AA120">
            <v>0</v>
          </cell>
          <cell r="AC120">
            <v>0.9998780487804878</v>
          </cell>
          <cell r="AE120">
            <v>40541</v>
          </cell>
          <cell r="AF120">
            <v>0</v>
          </cell>
          <cell r="AH120">
            <v>1</v>
          </cell>
        </row>
        <row r="121">
          <cell r="U121">
            <v>40400</v>
          </cell>
          <cell r="V121">
            <v>0</v>
          </cell>
          <cell r="X121">
            <v>0.97411003236245952</v>
          </cell>
          <cell r="Z121">
            <v>40513</v>
          </cell>
          <cell r="AA121">
            <v>0</v>
          </cell>
          <cell r="AC121">
            <v>0.9998780487804878</v>
          </cell>
          <cell r="AE121">
            <v>40542</v>
          </cell>
          <cell r="AF121">
            <v>0</v>
          </cell>
          <cell r="AH121">
            <v>1</v>
          </cell>
        </row>
        <row r="122">
          <cell r="U122">
            <v>40402</v>
          </cell>
          <cell r="V122">
            <v>0</v>
          </cell>
          <cell r="X122">
            <v>0.97411003236245952</v>
          </cell>
          <cell r="Z122">
            <v>40514</v>
          </cell>
          <cell r="AA122">
            <v>0</v>
          </cell>
          <cell r="AC122">
            <v>0.9998780487804878</v>
          </cell>
        </row>
        <row r="123">
          <cell r="U123">
            <v>40404</v>
          </cell>
          <cell r="V123">
            <v>0</v>
          </cell>
          <cell r="X123">
            <v>0.97411003236245952</v>
          </cell>
          <cell r="Z123">
            <v>40515</v>
          </cell>
          <cell r="AA123">
            <v>0</v>
          </cell>
          <cell r="AC123">
            <v>0.9998780487804878</v>
          </cell>
        </row>
        <row r="124">
          <cell r="U124">
            <v>40406</v>
          </cell>
          <cell r="V124">
            <v>1</v>
          </cell>
          <cell r="X124">
            <v>0.97443365695792883</v>
          </cell>
          <cell r="Z124">
            <v>40516</v>
          </cell>
          <cell r="AA124">
            <v>0</v>
          </cell>
          <cell r="AC124">
            <v>0.9998780487804878</v>
          </cell>
        </row>
        <row r="125">
          <cell r="U125">
            <v>40406</v>
          </cell>
          <cell r="V125">
            <v>0</v>
          </cell>
          <cell r="X125">
            <v>0.97443365695792883</v>
          </cell>
          <cell r="Z125">
            <v>40518</v>
          </cell>
          <cell r="AA125">
            <v>0</v>
          </cell>
          <cell r="AC125">
            <v>0.9998780487804878</v>
          </cell>
        </row>
        <row r="126">
          <cell r="U126">
            <v>40409</v>
          </cell>
          <cell r="V126">
            <v>0</v>
          </cell>
          <cell r="X126">
            <v>0.97443365695792883</v>
          </cell>
          <cell r="Z126">
            <v>40519</v>
          </cell>
          <cell r="AA126">
            <v>1</v>
          </cell>
          <cell r="AC126">
            <v>1</v>
          </cell>
        </row>
        <row r="127">
          <cell r="U127">
            <v>40411</v>
          </cell>
          <cell r="V127">
            <v>0</v>
          </cell>
          <cell r="X127">
            <v>0.97443365695792883</v>
          </cell>
          <cell r="Z127">
            <v>40520</v>
          </cell>
          <cell r="AA127">
            <v>0</v>
          </cell>
          <cell r="AC127">
            <v>1</v>
          </cell>
        </row>
        <row r="128">
          <cell r="U128">
            <v>40412</v>
          </cell>
          <cell r="V128">
            <v>0</v>
          </cell>
          <cell r="X128">
            <v>0.97443365695792883</v>
          </cell>
          <cell r="Z128">
            <v>40521</v>
          </cell>
          <cell r="AA128">
            <v>0</v>
          </cell>
          <cell r="AC128">
            <v>1</v>
          </cell>
        </row>
        <row r="129">
          <cell r="U129">
            <v>40413</v>
          </cell>
          <cell r="V129">
            <v>0</v>
          </cell>
          <cell r="X129">
            <v>0.97443365695792883</v>
          </cell>
          <cell r="Z129">
            <v>40523</v>
          </cell>
          <cell r="AA129">
            <v>0</v>
          </cell>
          <cell r="AC129">
            <v>1</v>
          </cell>
        </row>
        <row r="130">
          <cell r="U130">
            <v>40413</v>
          </cell>
          <cell r="V130">
            <v>0</v>
          </cell>
          <cell r="X130">
            <v>0.97443365695792883</v>
          </cell>
          <cell r="Z130">
            <v>40530</v>
          </cell>
          <cell r="AA130">
            <v>0</v>
          </cell>
          <cell r="AC130">
            <v>1</v>
          </cell>
        </row>
        <row r="131">
          <cell r="U131">
            <v>40416</v>
          </cell>
          <cell r="V131">
            <v>0</v>
          </cell>
          <cell r="X131">
            <v>0.97443365695792883</v>
          </cell>
          <cell r="Z131">
            <v>40535</v>
          </cell>
          <cell r="AA131">
            <v>0</v>
          </cell>
          <cell r="AC131">
            <v>1</v>
          </cell>
        </row>
        <row r="132">
          <cell r="U132">
            <v>40416</v>
          </cell>
          <cell r="V132">
            <v>0</v>
          </cell>
          <cell r="X132">
            <v>0.97443365695792883</v>
          </cell>
        </row>
        <row r="133">
          <cell r="U133">
            <v>40418</v>
          </cell>
          <cell r="V133">
            <v>0</v>
          </cell>
          <cell r="X133">
            <v>0.97443365695792883</v>
          </cell>
        </row>
        <row r="134">
          <cell r="U134">
            <v>40419</v>
          </cell>
          <cell r="V134">
            <v>0</v>
          </cell>
          <cell r="X134">
            <v>0.97443365695792883</v>
          </cell>
        </row>
        <row r="135">
          <cell r="U135">
            <v>40422</v>
          </cell>
          <cell r="V135">
            <v>0</v>
          </cell>
          <cell r="X135">
            <v>0.97443365695792883</v>
          </cell>
        </row>
        <row r="136">
          <cell r="U136">
            <v>40426</v>
          </cell>
          <cell r="V136">
            <v>0</v>
          </cell>
          <cell r="X136">
            <v>0.97443365695792883</v>
          </cell>
        </row>
        <row r="137">
          <cell r="U137">
            <v>40427</v>
          </cell>
          <cell r="V137">
            <v>0</v>
          </cell>
          <cell r="X137">
            <v>0.97443365695792883</v>
          </cell>
        </row>
        <row r="138">
          <cell r="U138">
            <v>40432</v>
          </cell>
          <cell r="V138">
            <v>0</v>
          </cell>
          <cell r="X138">
            <v>0.97443365695792883</v>
          </cell>
        </row>
        <row r="139">
          <cell r="U139">
            <v>40433</v>
          </cell>
          <cell r="V139">
            <v>0</v>
          </cell>
          <cell r="X139">
            <v>0.97443365695792883</v>
          </cell>
        </row>
        <row r="140">
          <cell r="U140">
            <v>40435</v>
          </cell>
          <cell r="V140">
            <v>0</v>
          </cell>
          <cell r="X140">
            <v>0.97443365695792883</v>
          </cell>
        </row>
        <row r="141">
          <cell r="U141">
            <v>40436</v>
          </cell>
          <cell r="V141">
            <v>0</v>
          </cell>
          <cell r="X141">
            <v>0.97443365695792883</v>
          </cell>
        </row>
        <row r="142">
          <cell r="U142">
            <v>40439</v>
          </cell>
          <cell r="V142">
            <v>0</v>
          </cell>
          <cell r="X142">
            <v>0.97443365695792883</v>
          </cell>
        </row>
        <row r="143">
          <cell r="U143">
            <v>40440</v>
          </cell>
          <cell r="V143">
            <v>0</v>
          </cell>
          <cell r="X143">
            <v>0.97443365695792883</v>
          </cell>
        </row>
        <row r="144">
          <cell r="U144">
            <v>40440</v>
          </cell>
          <cell r="V144">
            <v>0</v>
          </cell>
          <cell r="X144">
            <v>0.97443365695792883</v>
          </cell>
        </row>
        <row r="145">
          <cell r="U145">
            <v>40441</v>
          </cell>
          <cell r="V145">
            <v>0</v>
          </cell>
          <cell r="X145">
            <v>0.97443365695792883</v>
          </cell>
        </row>
        <row r="146">
          <cell r="U146">
            <v>40443</v>
          </cell>
          <cell r="V146">
            <v>0</v>
          </cell>
          <cell r="X146">
            <v>0.97443365695792883</v>
          </cell>
        </row>
        <row r="147">
          <cell r="U147">
            <v>40446</v>
          </cell>
          <cell r="V147">
            <v>0</v>
          </cell>
          <cell r="X147">
            <v>0.97443365695792883</v>
          </cell>
        </row>
        <row r="148">
          <cell r="U148">
            <v>40449</v>
          </cell>
          <cell r="V148">
            <v>0</v>
          </cell>
          <cell r="X148">
            <v>0.97443365695792883</v>
          </cell>
        </row>
        <row r="149">
          <cell r="U149">
            <v>40449</v>
          </cell>
          <cell r="V149">
            <v>0</v>
          </cell>
          <cell r="X149">
            <v>0.97443365695792883</v>
          </cell>
        </row>
        <row r="150">
          <cell r="U150">
            <v>40449</v>
          </cell>
          <cell r="V150">
            <v>0</v>
          </cell>
          <cell r="X150">
            <v>0.97443365695792883</v>
          </cell>
        </row>
        <row r="151">
          <cell r="U151">
            <v>40452</v>
          </cell>
          <cell r="V151">
            <v>0</v>
          </cell>
          <cell r="X151">
            <v>0.97443365695792883</v>
          </cell>
        </row>
        <row r="152">
          <cell r="U152">
            <v>40453</v>
          </cell>
          <cell r="V152">
            <v>0</v>
          </cell>
          <cell r="X152">
            <v>0.97443365695792883</v>
          </cell>
        </row>
        <row r="153">
          <cell r="U153">
            <v>40457</v>
          </cell>
          <cell r="V153">
            <v>0</v>
          </cell>
          <cell r="X153">
            <v>0.97443365695792883</v>
          </cell>
        </row>
        <row r="154">
          <cell r="U154">
            <v>40460</v>
          </cell>
          <cell r="V154">
            <v>0</v>
          </cell>
          <cell r="X154">
            <v>0.97443365695792883</v>
          </cell>
        </row>
        <row r="155">
          <cell r="U155">
            <v>40461</v>
          </cell>
          <cell r="V155">
            <v>0</v>
          </cell>
          <cell r="X155">
            <v>0.97443365695792883</v>
          </cell>
        </row>
        <row r="156">
          <cell r="U156">
            <v>40461</v>
          </cell>
          <cell r="V156">
            <v>0</v>
          </cell>
          <cell r="X156">
            <v>0.97443365695792883</v>
          </cell>
        </row>
        <row r="157">
          <cell r="U157">
            <v>40462</v>
          </cell>
          <cell r="V157">
            <v>0</v>
          </cell>
          <cell r="X157">
            <v>0.97443365695792883</v>
          </cell>
        </row>
        <row r="158">
          <cell r="U158">
            <v>40467</v>
          </cell>
          <cell r="V158">
            <v>0</v>
          </cell>
          <cell r="X158">
            <v>0.97443365695792883</v>
          </cell>
        </row>
        <row r="159">
          <cell r="U159">
            <v>40467</v>
          </cell>
          <cell r="V159">
            <v>0</v>
          </cell>
          <cell r="X159">
            <v>0.97443365695792883</v>
          </cell>
        </row>
        <row r="160">
          <cell r="U160">
            <v>40471</v>
          </cell>
          <cell r="V160">
            <v>0</v>
          </cell>
          <cell r="X160">
            <v>0.97443365695792883</v>
          </cell>
        </row>
        <row r="161">
          <cell r="U161">
            <v>40471</v>
          </cell>
          <cell r="V161">
            <v>0</v>
          </cell>
          <cell r="X161">
            <v>0.97443365695792883</v>
          </cell>
        </row>
        <row r="162">
          <cell r="U162">
            <v>40474</v>
          </cell>
          <cell r="V162">
            <v>0</v>
          </cell>
          <cell r="X162">
            <v>0.97443365695792883</v>
          </cell>
        </row>
        <row r="163">
          <cell r="U163">
            <v>40474</v>
          </cell>
          <cell r="V163">
            <v>1</v>
          </cell>
          <cell r="X163">
            <v>0.97475728155339803</v>
          </cell>
        </row>
        <row r="164">
          <cell r="U164">
            <v>40475</v>
          </cell>
          <cell r="V164">
            <v>0</v>
          </cell>
          <cell r="X164">
            <v>0.97475728155339803</v>
          </cell>
        </row>
        <row r="165">
          <cell r="U165">
            <v>40478</v>
          </cell>
          <cell r="V165">
            <v>0</v>
          </cell>
          <cell r="X165">
            <v>0.97475728155339803</v>
          </cell>
        </row>
        <row r="166">
          <cell r="U166">
            <v>40480</v>
          </cell>
          <cell r="V166">
            <v>0</v>
          </cell>
          <cell r="X166">
            <v>0.97475728155339803</v>
          </cell>
        </row>
        <row r="167">
          <cell r="U167">
            <v>40482</v>
          </cell>
          <cell r="V167">
            <v>0</v>
          </cell>
          <cell r="X167">
            <v>0.97475728155339803</v>
          </cell>
        </row>
        <row r="168">
          <cell r="U168">
            <v>40483</v>
          </cell>
          <cell r="V168">
            <v>0</v>
          </cell>
          <cell r="X168">
            <v>0.97475728155339803</v>
          </cell>
        </row>
        <row r="169">
          <cell r="U169">
            <v>40485</v>
          </cell>
          <cell r="V169">
            <v>0</v>
          </cell>
          <cell r="X169">
            <v>0.97475728155339803</v>
          </cell>
        </row>
        <row r="170">
          <cell r="U170">
            <v>40488</v>
          </cell>
          <cell r="V170">
            <v>0</v>
          </cell>
          <cell r="X170">
            <v>0.97475728155339803</v>
          </cell>
        </row>
        <row r="171">
          <cell r="U171">
            <v>40489</v>
          </cell>
          <cell r="V171">
            <v>0</v>
          </cell>
          <cell r="X171">
            <v>0.97475728155339803</v>
          </cell>
        </row>
        <row r="172">
          <cell r="U172">
            <v>40490</v>
          </cell>
          <cell r="V172">
            <v>0</v>
          </cell>
          <cell r="X172">
            <v>0.97475728155339803</v>
          </cell>
        </row>
        <row r="173">
          <cell r="U173">
            <v>40490</v>
          </cell>
          <cell r="V173">
            <v>0</v>
          </cell>
          <cell r="X173">
            <v>0.97475728155339803</v>
          </cell>
        </row>
        <row r="174">
          <cell r="U174">
            <v>40496</v>
          </cell>
          <cell r="V174">
            <v>0</v>
          </cell>
          <cell r="X174">
            <v>0.97475728155339803</v>
          </cell>
        </row>
        <row r="175">
          <cell r="U175">
            <v>40496</v>
          </cell>
          <cell r="V175">
            <v>0</v>
          </cell>
          <cell r="X175">
            <v>0.97475728155339803</v>
          </cell>
        </row>
        <row r="176">
          <cell r="U176">
            <v>40499</v>
          </cell>
          <cell r="V176">
            <v>0</v>
          </cell>
          <cell r="X176">
            <v>0.97475728155339803</v>
          </cell>
        </row>
        <row r="177">
          <cell r="U177">
            <v>40502</v>
          </cell>
          <cell r="V177">
            <v>0</v>
          </cell>
          <cell r="X177">
            <v>0.97475728155339803</v>
          </cell>
        </row>
        <row r="178">
          <cell r="U178">
            <v>40503</v>
          </cell>
          <cell r="V178">
            <v>0</v>
          </cell>
          <cell r="X178">
            <v>0.97475728155339803</v>
          </cell>
        </row>
        <row r="179">
          <cell r="U179">
            <v>40508</v>
          </cell>
          <cell r="V179">
            <v>0</v>
          </cell>
          <cell r="X179">
            <v>0.97475728155339803</v>
          </cell>
        </row>
        <row r="180">
          <cell r="U180">
            <v>40513</v>
          </cell>
          <cell r="V180">
            <v>0</v>
          </cell>
          <cell r="X180">
            <v>0.97475728155339803</v>
          </cell>
        </row>
        <row r="181">
          <cell r="U181">
            <v>40514</v>
          </cell>
          <cell r="V181">
            <v>0</v>
          </cell>
          <cell r="X181">
            <v>0.97475728155339803</v>
          </cell>
        </row>
        <row r="182">
          <cell r="U182">
            <v>40514</v>
          </cell>
          <cell r="V182">
            <v>0</v>
          </cell>
          <cell r="X182">
            <v>0.97475728155339803</v>
          </cell>
        </row>
        <row r="183">
          <cell r="U183">
            <v>40517</v>
          </cell>
          <cell r="V183">
            <v>0</v>
          </cell>
          <cell r="X183">
            <v>0.97475728155339803</v>
          </cell>
        </row>
        <row r="184">
          <cell r="U184">
            <v>40520</v>
          </cell>
          <cell r="V184">
            <v>0</v>
          </cell>
          <cell r="X184">
            <v>0.97475728155339803</v>
          </cell>
        </row>
        <row r="185">
          <cell r="U185">
            <v>40521</v>
          </cell>
          <cell r="V185">
            <v>0</v>
          </cell>
          <cell r="X185">
            <v>0.97475728155339803</v>
          </cell>
        </row>
        <row r="186">
          <cell r="U186">
            <v>40523</v>
          </cell>
          <cell r="V186">
            <v>0</v>
          </cell>
          <cell r="X186">
            <v>0.97475728155339803</v>
          </cell>
        </row>
        <row r="187">
          <cell r="U187">
            <v>40527</v>
          </cell>
          <cell r="V187">
            <v>0</v>
          </cell>
          <cell r="X187">
            <v>0.97475728155339803</v>
          </cell>
        </row>
        <row r="188">
          <cell r="U188">
            <v>40531</v>
          </cell>
          <cell r="V188">
            <v>29</v>
          </cell>
          <cell r="X188">
            <v>0.98414239482200649</v>
          </cell>
        </row>
        <row r="189">
          <cell r="U189">
            <v>40531</v>
          </cell>
          <cell r="V189">
            <v>1</v>
          </cell>
          <cell r="X189">
            <v>0.98446601941747569</v>
          </cell>
        </row>
        <row r="190">
          <cell r="U190">
            <v>40533</v>
          </cell>
          <cell r="V190">
            <v>0</v>
          </cell>
          <cell r="X190">
            <v>0.98446601941747569</v>
          </cell>
        </row>
        <row r="191">
          <cell r="U191">
            <v>40533</v>
          </cell>
          <cell r="V191">
            <v>0</v>
          </cell>
          <cell r="X191">
            <v>0.98446601941747569</v>
          </cell>
        </row>
        <row r="192">
          <cell r="U192">
            <v>40534</v>
          </cell>
          <cell r="V192">
            <v>0</v>
          </cell>
          <cell r="X192">
            <v>0.98446601941747569</v>
          </cell>
        </row>
        <row r="193">
          <cell r="U193">
            <v>40536</v>
          </cell>
          <cell r="V193">
            <v>3</v>
          </cell>
          <cell r="X193">
            <v>0.9854368932038835</v>
          </cell>
        </row>
        <row r="194">
          <cell r="U194">
            <v>40539</v>
          </cell>
          <cell r="V194">
            <v>45</v>
          </cell>
          <cell r="X194">
            <v>1</v>
          </cell>
        </row>
        <row r="195">
          <cell r="U195">
            <v>40541</v>
          </cell>
          <cell r="V195">
            <v>0</v>
          </cell>
          <cell r="X19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2"/>
  <sheetViews>
    <sheetView workbookViewId="0"/>
  </sheetViews>
  <sheetFormatPr defaultRowHeight="13.2" x14ac:dyDescent="0.25"/>
  <cols>
    <col min="1" max="1" width="9.6640625" style="118" bestFit="1" customWidth="1"/>
    <col min="2" max="2" width="8.33203125" customWidth="1"/>
    <col min="3" max="3" width="9.6640625" style="118" bestFit="1" customWidth="1"/>
    <col min="5" max="5" width="9.6640625" style="118" bestFit="1" customWidth="1"/>
    <col min="7" max="7" width="9.6640625" style="118" bestFit="1" customWidth="1"/>
    <col min="9" max="9" width="9.6640625" style="118" bestFit="1" customWidth="1"/>
    <col min="11" max="11" width="9.6640625" style="118" bestFit="1" customWidth="1"/>
    <col min="13" max="13" width="9.6640625" style="118" bestFit="1" customWidth="1"/>
    <col min="16" max="16" width="7.109375" style="221" bestFit="1" customWidth="1"/>
    <col min="17" max="17" width="5.33203125" customWidth="1"/>
    <col min="18" max="20" width="6.109375" customWidth="1"/>
    <col min="21" max="21" width="9.109375" style="221" bestFit="1" customWidth="1"/>
    <col min="22" max="22" width="5" bestFit="1" customWidth="1"/>
    <col min="23" max="23" width="4.6640625" customWidth="1"/>
    <col min="24" max="24" width="6.44140625" customWidth="1"/>
    <col min="25" max="25" width="5.109375" customWidth="1"/>
    <col min="26" max="26" width="9.6640625" style="221" bestFit="1" customWidth="1"/>
    <col min="27" max="28" width="4.88671875" customWidth="1"/>
    <col min="29" max="29" width="5.6640625" customWidth="1"/>
    <col min="30" max="30" width="3.6640625" customWidth="1"/>
    <col min="31" max="31" width="9.6640625" style="221" bestFit="1" customWidth="1"/>
    <col min="32" max="32" width="4" customWidth="1"/>
    <col min="33" max="33" width="5" customWidth="1"/>
    <col min="34" max="34" width="6.109375" customWidth="1"/>
    <col min="35" max="35" width="4.109375" customWidth="1"/>
    <col min="36" max="36" width="9.6640625" style="221" bestFit="1" customWidth="1"/>
    <col min="37" max="37" width="4" customWidth="1"/>
    <col min="38" max="38" width="5" customWidth="1"/>
    <col min="39" max="39" width="6" customWidth="1"/>
    <col min="40" max="40" width="4" customWidth="1"/>
  </cols>
  <sheetData>
    <row r="1" spans="1:40" x14ac:dyDescent="0.25">
      <c r="A1" s="219"/>
      <c r="B1" s="54"/>
      <c r="C1" s="220"/>
      <c r="D1" s="89"/>
      <c r="E1" s="220"/>
      <c r="F1" s="54"/>
      <c r="G1" s="220"/>
      <c r="H1" s="54"/>
      <c r="I1" s="220"/>
      <c r="J1" s="54"/>
      <c r="K1" s="220"/>
      <c r="L1" s="54"/>
      <c r="M1" s="220"/>
      <c r="N1" s="54"/>
    </row>
    <row r="2" spans="1:40" x14ac:dyDescent="0.25">
      <c r="A2" s="222"/>
      <c r="B2" s="14"/>
      <c r="C2" s="223"/>
      <c r="E2" s="223"/>
      <c r="F2" s="14"/>
      <c r="G2" s="223"/>
      <c r="H2" s="14"/>
      <c r="I2" s="223"/>
      <c r="J2" s="14"/>
      <c r="K2" s="223"/>
      <c r="L2" s="14"/>
      <c r="M2" s="223"/>
      <c r="N2" s="14"/>
    </row>
    <row r="3" spans="1:40" x14ac:dyDescent="0.25">
      <c r="A3" s="222"/>
      <c r="B3" s="224">
        <v>2010</v>
      </c>
      <c r="C3" s="223"/>
      <c r="D3">
        <v>2011</v>
      </c>
      <c r="E3" s="223"/>
      <c r="F3" s="14">
        <v>2012</v>
      </c>
      <c r="G3" s="223"/>
      <c r="H3" s="14">
        <v>2013</v>
      </c>
      <c r="I3" s="223"/>
      <c r="J3" s="14">
        <v>2014</v>
      </c>
      <c r="K3" s="223"/>
      <c r="L3" s="14">
        <v>2015</v>
      </c>
      <c r="M3" s="223"/>
      <c r="N3" s="14">
        <v>2016</v>
      </c>
    </row>
    <row r="4" spans="1:40" x14ac:dyDescent="0.25">
      <c r="A4" s="225"/>
      <c r="B4" s="226" t="s">
        <v>10</v>
      </c>
      <c r="C4" s="227"/>
      <c r="D4" s="6" t="s">
        <v>10</v>
      </c>
      <c r="E4" s="227"/>
      <c r="F4" s="86" t="s">
        <v>10</v>
      </c>
      <c r="G4" s="227"/>
      <c r="H4" s="86" t="s">
        <v>10</v>
      </c>
      <c r="I4" s="227"/>
      <c r="J4" s="86" t="s">
        <v>10</v>
      </c>
      <c r="K4" s="227"/>
      <c r="L4" s="86" t="s">
        <v>10</v>
      </c>
      <c r="M4" s="227"/>
      <c r="N4" s="86" t="s">
        <v>10</v>
      </c>
      <c r="P4" s="228"/>
      <c r="Q4" s="89" t="s">
        <v>118</v>
      </c>
      <c r="R4" s="89"/>
      <c r="S4" s="54"/>
      <c r="U4" s="4"/>
      <c r="V4" s="16" t="s">
        <v>115</v>
      </c>
      <c r="W4" s="16"/>
      <c r="Z4" s="4"/>
      <c r="AA4" s="16" t="s">
        <v>105</v>
      </c>
      <c r="AB4" s="16"/>
      <c r="AC4" s="16"/>
      <c r="AE4" s="4"/>
      <c r="AF4" s="11" t="s">
        <v>103</v>
      </c>
      <c r="AG4" s="11"/>
      <c r="AH4" s="11"/>
      <c r="AK4" s="95" t="s">
        <v>793</v>
      </c>
      <c r="AL4" s="95"/>
      <c r="AM4" s="95"/>
      <c r="AN4" s="95"/>
    </row>
    <row r="5" spans="1:40" x14ac:dyDescent="0.25">
      <c r="A5" s="118">
        <v>40239</v>
      </c>
      <c r="B5">
        <v>42</v>
      </c>
      <c r="E5" s="223">
        <v>40933</v>
      </c>
      <c r="F5" s="14">
        <v>7</v>
      </c>
      <c r="G5" s="223">
        <v>41282</v>
      </c>
      <c r="H5" s="14">
        <v>1</v>
      </c>
      <c r="I5" s="223">
        <v>41646</v>
      </c>
      <c r="J5" s="14">
        <v>0</v>
      </c>
      <c r="K5" s="223">
        <v>42010</v>
      </c>
      <c r="L5" s="14">
        <v>0</v>
      </c>
      <c r="M5" s="223">
        <v>42374</v>
      </c>
      <c r="N5" s="14">
        <v>1</v>
      </c>
      <c r="P5" s="221">
        <v>40179</v>
      </c>
      <c r="Q5">
        <v>0</v>
      </c>
      <c r="R5">
        <f>R4+Q5</f>
        <v>0</v>
      </c>
      <c r="S5">
        <f>R5/3090</f>
        <v>0</v>
      </c>
      <c r="U5" s="221">
        <v>0</v>
      </c>
      <c r="V5">
        <v>0</v>
      </c>
      <c r="W5">
        <f>W4+V5</f>
        <v>0</v>
      </c>
      <c r="X5">
        <f>W5/3090</f>
        <v>0</v>
      </c>
      <c r="Z5" s="4">
        <v>40179</v>
      </c>
      <c r="AA5" s="11">
        <v>0</v>
      </c>
      <c r="AB5" s="16">
        <f>AA5</f>
        <v>0</v>
      </c>
      <c r="AC5">
        <f>AB5/8200</f>
        <v>0</v>
      </c>
      <c r="AE5" s="221">
        <v>40179</v>
      </c>
      <c r="AF5">
        <v>0</v>
      </c>
      <c r="AG5" s="16">
        <f>AF5</f>
        <v>0</v>
      </c>
      <c r="AH5">
        <f>AG5/4187</f>
        <v>0</v>
      </c>
      <c r="AJ5" s="221">
        <v>40179</v>
      </c>
      <c r="AK5">
        <v>0</v>
      </c>
      <c r="AL5" s="16">
        <f>AK5</f>
        <v>0</v>
      </c>
      <c r="AM5">
        <f t="shared" ref="AM5:AM68" si="0">AL5/2595</f>
        <v>0</v>
      </c>
      <c r="AN5" s="11"/>
    </row>
    <row r="6" spans="1:40" x14ac:dyDescent="0.25">
      <c r="A6" s="118">
        <v>40280</v>
      </c>
      <c r="B6">
        <v>11</v>
      </c>
      <c r="C6" s="223">
        <v>40212</v>
      </c>
      <c r="D6">
        <v>48</v>
      </c>
      <c r="E6" s="223">
        <v>40967</v>
      </c>
      <c r="F6" s="14">
        <v>167</v>
      </c>
      <c r="G6" s="223">
        <v>41310</v>
      </c>
      <c r="H6" s="14">
        <v>11</v>
      </c>
      <c r="I6" s="223">
        <v>41674</v>
      </c>
      <c r="J6" s="14">
        <v>24</v>
      </c>
      <c r="K6" s="223">
        <v>42038</v>
      </c>
      <c r="L6" s="14">
        <v>29</v>
      </c>
      <c r="M6" s="223">
        <v>42402</v>
      </c>
      <c r="N6" s="14">
        <v>0</v>
      </c>
      <c r="P6" s="229">
        <v>40203</v>
      </c>
      <c r="Q6">
        <v>469</v>
      </c>
      <c r="R6">
        <f>Q6</f>
        <v>469</v>
      </c>
      <c r="S6" s="14">
        <f>R6/6269</f>
        <v>7.4812569787844951E-2</v>
      </c>
      <c r="U6" s="221">
        <v>0</v>
      </c>
      <c r="V6">
        <v>0</v>
      </c>
      <c r="W6">
        <f>W5+V6</f>
        <v>0</v>
      </c>
      <c r="X6">
        <f t="shared" ref="X6:X69" si="1">W6/3090</f>
        <v>0</v>
      </c>
      <c r="Z6" s="221">
        <v>40185</v>
      </c>
      <c r="AA6">
        <v>28</v>
      </c>
      <c r="AB6">
        <f>AB5+AA6</f>
        <v>28</v>
      </c>
      <c r="AC6">
        <f t="shared" ref="AC6:AC69" si="2">AB6/8200</f>
        <v>3.4146341463414634E-3</v>
      </c>
      <c r="AE6" s="221">
        <v>40183</v>
      </c>
      <c r="AF6">
        <v>0</v>
      </c>
      <c r="AG6">
        <f>AG5+AF6</f>
        <v>0</v>
      </c>
      <c r="AH6">
        <f t="shared" ref="AH6:AH69" si="3">AG6/4187</f>
        <v>0</v>
      </c>
      <c r="AJ6" s="221">
        <v>40183</v>
      </c>
      <c r="AK6">
        <v>1</v>
      </c>
      <c r="AL6">
        <f t="shared" ref="AL6:AL69" si="4">AL5+AK6</f>
        <v>1</v>
      </c>
      <c r="AM6">
        <f t="shared" si="0"/>
        <v>3.8535645472061658E-4</v>
      </c>
      <c r="AN6" s="11"/>
    </row>
    <row r="7" spans="1:40" x14ac:dyDescent="0.25">
      <c r="A7" s="118">
        <v>40322</v>
      </c>
      <c r="B7">
        <v>59</v>
      </c>
      <c r="C7" s="223">
        <v>40218</v>
      </c>
      <c r="D7">
        <v>166</v>
      </c>
      <c r="E7" s="223"/>
      <c r="F7" s="14"/>
      <c r="K7" s="223">
        <v>42066</v>
      </c>
      <c r="L7" s="14">
        <v>115</v>
      </c>
      <c r="M7" s="223">
        <v>42430</v>
      </c>
      <c r="N7" s="14">
        <v>71</v>
      </c>
      <c r="P7" s="229">
        <v>40205</v>
      </c>
      <c r="Q7">
        <v>48</v>
      </c>
      <c r="R7">
        <f>R6+Q7</f>
        <v>517</v>
      </c>
      <c r="S7" s="14">
        <f t="shared" ref="S7:S70" si="5">R7/6269</f>
        <v>8.2469293348221409E-2</v>
      </c>
      <c r="U7" s="221">
        <v>40179</v>
      </c>
      <c r="V7">
        <v>4</v>
      </c>
      <c r="W7">
        <f>W6+V7</f>
        <v>4</v>
      </c>
      <c r="X7">
        <f t="shared" si="1"/>
        <v>1.2944983818770227E-3</v>
      </c>
      <c r="Z7" s="221">
        <v>40186</v>
      </c>
      <c r="AA7">
        <v>3</v>
      </c>
      <c r="AB7">
        <f t="shared" ref="AB7:AB70" si="6">AB6+AA7</f>
        <v>31</v>
      </c>
      <c r="AC7">
        <f t="shared" si="2"/>
        <v>3.7804878048780487E-3</v>
      </c>
      <c r="AE7" s="4">
        <v>40189</v>
      </c>
      <c r="AF7" s="16">
        <v>94</v>
      </c>
      <c r="AG7">
        <f t="shared" ref="AG7:AG70" si="7">AG6+AF7</f>
        <v>94</v>
      </c>
      <c r="AH7">
        <f t="shared" si="3"/>
        <v>2.2450441843802245E-2</v>
      </c>
      <c r="AJ7" s="221">
        <v>40184</v>
      </c>
      <c r="AK7">
        <v>0</v>
      </c>
      <c r="AL7">
        <f t="shared" si="4"/>
        <v>1</v>
      </c>
      <c r="AM7">
        <f t="shared" si="0"/>
        <v>3.8535645472061658E-4</v>
      </c>
      <c r="AN7" s="11"/>
    </row>
    <row r="8" spans="1:40" x14ac:dyDescent="0.25">
      <c r="A8" s="118">
        <v>40343</v>
      </c>
      <c r="B8">
        <v>315</v>
      </c>
      <c r="C8" s="223">
        <v>40245</v>
      </c>
      <c r="D8">
        <v>17</v>
      </c>
      <c r="E8" s="223">
        <v>40988</v>
      </c>
      <c r="F8" s="14">
        <v>93</v>
      </c>
      <c r="G8" s="223">
        <v>41338</v>
      </c>
      <c r="H8" s="14">
        <v>32</v>
      </c>
      <c r="I8" s="223">
        <v>41702</v>
      </c>
      <c r="J8" s="14">
        <v>116</v>
      </c>
      <c r="K8" s="223">
        <v>42101</v>
      </c>
      <c r="L8" s="14">
        <v>14</v>
      </c>
      <c r="M8" s="223">
        <v>42465</v>
      </c>
      <c r="N8" s="14">
        <v>46</v>
      </c>
      <c r="P8" s="229">
        <v>40205</v>
      </c>
      <c r="Q8">
        <v>4</v>
      </c>
      <c r="R8">
        <f t="shared" ref="R8:R71" si="8">R7+Q8</f>
        <v>521</v>
      </c>
      <c r="S8" s="14">
        <f t="shared" si="5"/>
        <v>8.3107353644919446E-2</v>
      </c>
      <c r="U8" s="221">
        <v>40183</v>
      </c>
      <c r="V8">
        <v>9</v>
      </c>
      <c r="W8">
        <f t="shared" ref="W8:W71" si="9">W7+V8</f>
        <v>13</v>
      </c>
      <c r="X8">
        <f t="shared" si="1"/>
        <v>4.207119741100324E-3</v>
      </c>
      <c r="Z8" s="221">
        <v>40188</v>
      </c>
      <c r="AA8">
        <v>107</v>
      </c>
      <c r="AB8">
        <f t="shared" si="6"/>
        <v>138</v>
      </c>
      <c r="AC8">
        <f t="shared" si="2"/>
        <v>1.6829268292682928E-2</v>
      </c>
      <c r="AE8" s="4">
        <v>40190</v>
      </c>
      <c r="AF8" s="16">
        <v>9</v>
      </c>
      <c r="AG8">
        <f t="shared" si="7"/>
        <v>103</v>
      </c>
      <c r="AH8">
        <f t="shared" si="3"/>
        <v>2.4599952233102459E-2</v>
      </c>
      <c r="AJ8" s="221">
        <v>40185</v>
      </c>
      <c r="AK8">
        <v>0</v>
      </c>
      <c r="AL8">
        <f t="shared" si="4"/>
        <v>1</v>
      </c>
      <c r="AM8">
        <f t="shared" si="0"/>
        <v>3.8535645472061658E-4</v>
      </c>
      <c r="AN8" s="11"/>
    </row>
    <row r="9" spans="1:40" x14ac:dyDescent="0.25">
      <c r="A9" s="118">
        <v>40408</v>
      </c>
      <c r="B9">
        <v>0</v>
      </c>
      <c r="C9" s="223">
        <v>40246</v>
      </c>
      <c r="D9">
        <v>23</v>
      </c>
      <c r="I9" s="223">
        <v>41730</v>
      </c>
      <c r="J9" s="14">
        <v>95</v>
      </c>
      <c r="K9" s="223">
        <v>42129</v>
      </c>
      <c r="L9" s="14">
        <v>5</v>
      </c>
      <c r="M9" s="223">
        <v>42493</v>
      </c>
      <c r="N9" s="14">
        <v>82</v>
      </c>
      <c r="P9" s="229">
        <v>40207</v>
      </c>
      <c r="Q9">
        <v>1</v>
      </c>
      <c r="R9">
        <f t="shared" si="8"/>
        <v>522</v>
      </c>
      <c r="S9" s="14">
        <f t="shared" si="5"/>
        <v>8.3266868719093959E-2</v>
      </c>
      <c r="U9" s="221">
        <v>40184</v>
      </c>
      <c r="V9">
        <v>0</v>
      </c>
      <c r="W9">
        <f t="shared" si="9"/>
        <v>13</v>
      </c>
      <c r="X9">
        <f t="shared" si="1"/>
        <v>4.207119741100324E-3</v>
      </c>
      <c r="Z9" s="221">
        <v>40189</v>
      </c>
      <c r="AA9">
        <v>3</v>
      </c>
      <c r="AB9">
        <f t="shared" si="6"/>
        <v>141</v>
      </c>
      <c r="AC9">
        <f t="shared" si="2"/>
        <v>1.7195121951219514E-2</v>
      </c>
      <c r="AE9" s="221">
        <v>40190</v>
      </c>
      <c r="AF9">
        <v>44</v>
      </c>
      <c r="AG9">
        <f t="shared" si="7"/>
        <v>147</v>
      </c>
      <c r="AH9">
        <f t="shared" si="3"/>
        <v>3.5108669691903509E-2</v>
      </c>
      <c r="AJ9" s="221">
        <v>40186</v>
      </c>
      <c r="AK9">
        <v>1</v>
      </c>
      <c r="AL9">
        <f t="shared" si="4"/>
        <v>2</v>
      </c>
      <c r="AM9">
        <f t="shared" si="0"/>
        <v>7.7071290944123315E-4</v>
      </c>
      <c r="AN9" s="11"/>
    </row>
    <row r="10" spans="1:40" x14ac:dyDescent="0.25">
      <c r="C10" s="223">
        <v>40247</v>
      </c>
      <c r="D10">
        <v>9</v>
      </c>
      <c r="I10" s="223">
        <v>41765</v>
      </c>
      <c r="J10" s="14">
        <v>17</v>
      </c>
      <c r="K10" s="223">
        <v>42157</v>
      </c>
      <c r="L10" s="14">
        <v>68</v>
      </c>
      <c r="M10" s="223">
        <v>42521</v>
      </c>
      <c r="N10" s="14">
        <v>19</v>
      </c>
      <c r="P10" s="229">
        <v>40207</v>
      </c>
      <c r="Q10">
        <v>17</v>
      </c>
      <c r="R10">
        <f t="shared" si="8"/>
        <v>539</v>
      </c>
      <c r="S10" s="14">
        <f t="shared" si="5"/>
        <v>8.5978624980060619E-2</v>
      </c>
      <c r="U10" s="221">
        <v>40186</v>
      </c>
      <c r="V10">
        <v>116</v>
      </c>
      <c r="W10">
        <f t="shared" si="9"/>
        <v>129</v>
      </c>
      <c r="X10">
        <f t="shared" si="1"/>
        <v>4.1747572815533977E-2</v>
      </c>
      <c r="Z10" s="221">
        <v>40192</v>
      </c>
      <c r="AA10">
        <v>240</v>
      </c>
      <c r="AB10">
        <f t="shared" si="6"/>
        <v>381</v>
      </c>
      <c r="AC10">
        <f t="shared" si="2"/>
        <v>4.6463414634146341E-2</v>
      </c>
      <c r="AE10" s="221">
        <v>40204</v>
      </c>
      <c r="AF10">
        <v>216</v>
      </c>
      <c r="AG10">
        <f t="shared" si="7"/>
        <v>363</v>
      </c>
      <c r="AH10">
        <f t="shared" si="3"/>
        <v>8.6696919035108663E-2</v>
      </c>
      <c r="AJ10" s="221">
        <v>40203</v>
      </c>
      <c r="AK10">
        <v>7</v>
      </c>
      <c r="AL10">
        <f t="shared" si="4"/>
        <v>9</v>
      </c>
      <c r="AM10">
        <f t="shared" si="0"/>
        <v>3.4682080924855491E-3</v>
      </c>
    </row>
    <row r="11" spans="1:40" x14ac:dyDescent="0.25">
      <c r="C11" s="223">
        <v>40251</v>
      </c>
      <c r="D11">
        <v>8</v>
      </c>
      <c r="I11" s="223">
        <v>41793</v>
      </c>
      <c r="J11" s="14">
        <v>74</v>
      </c>
      <c r="K11" s="223">
        <v>42192</v>
      </c>
      <c r="L11" s="14">
        <v>28</v>
      </c>
      <c r="M11" s="223">
        <v>42556</v>
      </c>
      <c r="N11" s="14">
        <v>6</v>
      </c>
      <c r="P11" s="229">
        <v>40208</v>
      </c>
      <c r="Q11">
        <v>238</v>
      </c>
      <c r="R11">
        <f t="shared" si="8"/>
        <v>777</v>
      </c>
      <c r="S11" s="14">
        <f t="shared" si="5"/>
        <v>0.12394321263359387</v>
      </c>
      <c r="U11" s="221">
        <v>40187</v>
      </c>
      <c r="V11">
        <v>12</v>
      </c>
      <c r="W11">
        <f t="shared" si="9"/>
        <v>141</v>
      </c>
      <c r="X11">
        <f t="shared" si="1"/>
        <v>4.5631067961165048E-2</v>
      </c>
      <c r="Z11" s="221">
        <v>40201</v>
      </c>
      <c r="AA11">
        <v>9</v>
      </c>
      <c r="AB11">
        <f t="shared" si="6"/>
        <v>390</v>
      </c>
      <c r="AC11">
        <f t="shared" si="2"/>
        <v>4.7560975609756098E-2</v>
      </c>
      <c r="AE11" s="221">
        <v>40205</v>
      </c>
      <c r="AF11">
        <v>0</v>
      </c>
      <c r="AG11">
        <f t="shared" si="7"/>
        <v>363</v>
      </c>
      <c r="AH11">
        <f t="shared" si="3"/>
        <v>8.6696919035108663E-2</v>
      </c>
      <c r="AJ11" s="221">
        <v>40211</v>
      </c>
      <c r="AK11">
        <v>0</v>
      </c>
      <c r="AL11">
        <f t="shared" si="4"/>
        <v>9</v>
      </c>
      <c r="AM11">
        <f t="shared" si="0"/>
        <v>3.4682080924855491E-3</v>
      </c>
    </row>
    <row r="12" spans="1:40" x14ac:dyDescent="0.25">
      <c r="C12" s="223">
        <v>40281</v>
      </c>
      <c r="D12">
        <v>182</v>
      </c>
      <c r="E12" s="223">
        <v>41016</v>
      </c>
      <c r="F12" s="14">
        <v>75</v>
      </c>
      <c r="G12" s="223">
        <v>41373</v>
      </c>
      <c r="H12" s="14">
        <v>24</v>
      </c>
      <c r="I12" s="223">
        <v>41821</v>
      </c>
      <c r="J12" s="14">
        <v>23</v>
      </c>
      <c r="K12" s="223">
        <v>42220</v>
      </c>
      <c r="L12" s="14">
        <v>0</v>
      </c>
      <c r="M12" s="223">
        <v>42584</v>
      </c>
      <c r="N12" s="14">
        <v>1</v>
      </c>
      <c r="P12" s="230">
        <v>40210</v>
      </c>
      <c r="Q12">
        <v>0</v>
      </c>
      <c r="R12">
        <f t="shared" si="8"/>
        <v>777</v>
      </c>
      <c r="S12" s="14">
        <f t="shared" si="5"/>
        <v>0.12394321263359387</v>
      </c>
      <c r="U12" s="221">
        <v>40189</v>
      </c>
      <c r="V12">
        <v>0</v>
      </c>
      <c r="W12">
        <f t="shared" si="9"/>
        <v>141</v>
      </c>
      <c r="X12">
        <f t="shared" si="1"/>
        <v>4.5631067961165048E-2</v>
      </c>
      <c r="Z12" s="221">
        <v>40202</v>
      </c>
      <c r="AA12">
        <v>72</v>
      </c>
      <c r="AB12">
        <f t="shared" si="6"/>
        <v>462</v>
      </c>
      <c r="AC12">
        <f t="shared" si="2"/>
        <v>5.6341463414634148E-2</v>
      </c>
      <c r="AE12" s="221">
        <v>40206</v>
      </c>
      <c r="AF12">
        <v>0</v>
      </c>
      <c r="AG12">
        <f t="shared" si="7"/>
        <v>363</v>
      </c>
      <c r="AH12">
        <f t="shared" si="3"/>
        <v>8.6696919035108663E-2</v>
      </c>
      <c r="AJ12" s="221">
        <v>40212</v>
      </c>
      <c r="AK12">
        <v>48</v>
      </c>
      <c r="AL12">
        <f t="shared" si="4"/>
        <v>57</v>
      </c>
      <c r="AM12">
        <f t="shared" si="0"/>
        <v>2.1965317919075144E-2</v>
      </c>
    </row>
    <row r="13" spans="1:40" x14ac:dyDescent="0.25">
      <c r="C13" s="223">
        <v>40314</v>
      </c>
      <c r="D13">
        <v>17</v>
      </c>
      <c r="E13" s="223">
        <v>41037</v>
      </c>
      <c r="F13" s="14">
        <v>116</v>
      </c>
      <c r="G13" s="223">
        <v>41401</v>
      </c>
      <c r="H13" s="14">
        <v>13</v>
      </c>
      <c r="I13" s="223">
        <v>41856</v>
      </c>
      <c r="J13" s="14">
        <v>3</v>
      </c>
      <c r="K13" s="223">
        <v>42248</v>
      </c>
      <c r="L13" s="14">
        <v>0</v>
      </c>
      <c r="M13" s="223">
        <v>42619</v>
      </c>
      <c r="N13" s="14">
        <v>0</v>
      </c>
      <c r="P13" s="229">
        <v>40233</v>
      </c>
      <c r="Q13">
        <v>113</v>
      </c>
      <c r="R13">
        <f t="shared" si="8"/>
        <v>890</v>
      </c>
      <c r="S13" s="14">
        <f t="shared" si="5"/>
        <v>0.14196841601531346</v>
      </c>
      <c r="U13" s="221">
        <v>40190</v>
      </c>
      <c r="V13">
        <v>0</v>
      </c>
      <c r="W13">
        <f t="shared" si="9"/>
        <v>141</v>
      </c>
      <c r="X13">
        <f t="shared" si="1"/>
        <v>4.5631067961165048E-2</v>
      </c>
      <c r="Z13" s="4">
        <v>40204</v>
      </c>
      <c r="AA13" s="16">
        <v>207</v>
      </c>
      <c r="AB13">
        <f t="shared" si="6"/>
        <v>669</v>
      </c>
      <c r="AC13">
        <f t="shared" si="2"/>
        <v>8.158536585365854E-2</v>
      </c>
      <c r="AE13" s="221">
        <v>40208</v>
      </c>
      <c r="AF13">
        <v>5</v>
      </c>
      <c r="AG13">
        <f t="shared" si="7"/>
        <v>368</v>
      </c>
      <c r="AH13">
        <f t="shared" si="3"/>
        <v>8.7891091473608796E-2</v>
      </c>
      <c r="AJ13" s="221">
        <v>40212</v>
      </c>
      <c r="AK13">
        <v>29</v>
      </c>
      <c r="AL13">
        <f t="shared" si="4"/>
        <v>86</v>
      </c>
      <c r="AM13">
        <f t="shared" si="0"/>
        <v>3.3140655105973027E-2</v>
      </c>
    </row>
    <row r="14" spans="1:40" x14ac:dyDescent="0.25">
      <c r="A14" s="223"/>
      <c r="B14" s="14"/>
      <c r="C14" s="223">
        <v>40350</v>
      </c>
      <c r="D14">
        <v>50</v>
      </c>
      <c r="E14" s="223">
        <v>41065</v>
      </c>
      <c r="F14" s="14">
        <v>25</v>
      </c>
      <c r="G14" s="223">
        <v>41429</v>
      </c>
      <c r="H14" s="14">
        <v>111</v>
      </c>
      <c r="K14" s="223">
        <v>42283</v>
      </c>
      <c r="L14" s="14">
        <v>0</v>
      </c>
      <c r="M14" s="223">
        <v>42647</v>
      </c>
      <c r="N14" s="14">
        <v>0</v>
      </c>
      <c r="P14" s="229">
        <v>40233</v>
      </c>
      <c r="Q14">
        <v>319</v>
      </c>
      <c r="R14">
        <f t="shared" si="8"/>
        <v>1209</v>
      </c>
      <c r="S14" s="14">
        <f t="shared" si="5"/>
        <v>0.19285372467698197</v>
      </c>
      <c r="U14" s="221">
        <v>40191</v>
      </c>
      <c r="V14">
        <v>0</v>
      </c>
      <c r="W14">
        <f t="shared" si="9"/>
        <v>141</v>
      </c>
      <c r="X14">
        <f t="shared" si="1"/>
        <v>4.5631067961165048E-2</v>
      </c>
      <c r="Z14" s="221">
        <v>40205</v>
      </c>
      <c r="AA14">
        <v>24</v>
      </c>
      <c r="AB14">
        <f t="shared" si="6"/>
        <v>693</v>
      </c>
      <c r="AC14">
        <f t="shared" si="2"/>
        <v>8.4512195121951225E-2</v>
      </c>
      <c r="AE14" s="221">
        <v>40209</v>
      </c>
      <c r="AF14">
        <v>80</v>
      </c>
      <c r="AG14">
        <f t="shared" si="7"/>
        <v>448</v>
      </c>
      <c r="AH14">
        <f t="shared" si="3"/>
        <v>0.1069978504896107</v>
      </c>
      <c r="AJ14" s="221">
        <v>40213</v>
      </c>
      <c r="AK14">
        <v>24</v>
      </c>
      <c r="AL14">
        <f t="shared" si="4"/>
        <v>110</v>
      </c>
      <c r="AM14">
        <f t="shared" si="0"/>
        <v>4.238921001926782E-2</v>
      </c>
    </row>
    <row r="15" spans="1:40" x14ac:dyDescent="0.25">
      <c r="E15" s="223">
        <v>41093</v>
      </c>
      <c r="F15" s="14">
        <v>73</v>
      </c>
      <c r="G15" s="223">
        <v>41457</v>
      </c>
      <c r="H15" s="14">
        <v>14</v>
      </c>
      <c r="P15" s="229">
        <v>40234</v>
      </c>
      <c r="Q15">
        <v>205</v>
      </c>
      <c r="R15">
        <f t="shared" si="8"/>
        <v>1414</v>
      </c>
      <c r="S15" s="14">
        <f t="shared" si="5"/>
        <v>0.22555431488275643</v>
      </c>
      <c r="U15" s="221">
        <v>40193</v>
      </c>
      <c r="V15">
        <v>1</v>
      </c>
      <c r="W15">
        <f t="shared" si="9"/>
        <v>142</v>
      </c>
      <c r="X15">
        <f t="shared" si="1"/>
        <v>4.5954692556634306E-2</v>
      </c>
      <c r="Z15" s="221">
        <v>40206</v>
      </c>
      <c r="AA15">
        <v>1</v>
      </c>
      <c r="AB15">
        <f t="shared" si="6"/>
        <v>694</v>
      </c>
      <c r="AC15">
        <f t="shared" si="2"/>
        <v>8.463414634146342E-2</v>
      </c>
      <c r="AE15" s="4">
        <v>40211</v>
      </c>
      <c r="AF15" s="16">
        <v>701</v>
      </c>
      <c r="AG15">
        <f t="shared" si="7"/>
        <v>1149</v>
      </c>
      <c r="AH15">
        <f t="shared" si="3"/>
        <v>0.27442082636732745</v>
      </c>
      <c r="AJ15" s="221">
        <v>40214</v>
      </c>
      <c r="AK15">
        <v>11</v>
      </c>
      <c r="AL15">
        <f t="shared" si="4"/>
        <v>121</v>
      </c>
      <c r="AM15">
        <f t="shared" si="0"/>
        <v>4.6628131021194605E-2</v>
      </c>
    </row>
    <row r="16" spans="1:40" x14ac:dyDescent="0.25">
      <c r="A16" s="223"/>
      <c r="B16" s="14"/>
      <c r="C16" s="223">
        <v>40392</v>
      </c>
      <c r="D16">
        <v>10</v>
      </c>
      <c r="E16" s="223">
        <v>41128</v>
      </c>
      <c r="F16" s="14">
        <v>6</v>
      </c>
      <c r="G16" s="223">
        <v>41492</v>
      </c>
      <c r="H16" s="14">
        <v>21</v>
      </c>
      <c r="I16" s="223">
        <v>41884</v>
      </c>
      <c r="J16" s="14">
        <v>4</v>
      </c>
      <c r="P16" s="229">
        <v>40234</v>
      </c>
      <c r="Q16">
        <v>390</v>
      </c>
      <c r="R16">
        <f t="shared" si="8"/>
        <v>1804</v>
      </c>
      <c r="S16" s="14">
        <f t="shared" si="5"/>
        <v>0.28776519381081511</v>
      </c>
      <c r="U16" s="221">
        <v>40193</v>
      </c>
      <c r="V16">
        <v>13</v>
      </c>
      <c r="W16">
        <f t="shared" si="9"/>
        <v>155</v>
      </c>
      <c r="X16">
        <f t="shared" si="1"/>
        <v>5.0161812297734629E-2</v>
      </c>
      <c r="Z16" s="221">
        <v>40211</v>
      </c>
      <c r="AA16">
        <v>17</v>
      </c>
      <c r="AB16">
        <f t="shared" si="6"/>
        <v>711</v>
      </c>
      <c r="AC16">
        <f t="shared" si="2"/>
        <v>8.6707317073170725E-2</v>
      </c>
      <c r="AE16" s="221">
        <v>40217</v>
      </c>
      <c r="AF16">
        <v>982</v>
      </c>
      <c r="AG16">
        <f t="shared" si="7"/>
        <v>2131</v>
      </c>
      <c r="AH16">
        <f t="shared" si="3"/>
        <v>0.50895629328875092</v>
      </c>
      <c r="AJ16" s="221">
        <v>40218</v>
      </c>
      <c r="AK16">
        <v>166</v>
      </c>
      <c r="AL16">
        <f t="shared" si="4"/>
        <v>287</v>
      </c>
      <c r="AM16">
        <f t="shared" si="0"/>
        <v>0.11059730250481696</v>
      </c>
    </row>
    <row r="17" spans="1:39" x14ac:dyDescent="0.25">
      <c r="A17" s="223"/>
      <c r="B17" s="14"/>
      <c r="C17" s="223">
        <v>40435</v>
      </c>
      <c r="D17">
        <v>0</v>
      </c>
      <c r="E17" s="223">
        <v>41169</v>
      </c>
      <c r="F17" s="14">
        <v>0</v>
      </c>
      <c r="G17" s="223">
        <v>41527</v>
      </c>
      <c r="H17" s="14">
        <v>1</v>
      </c>
      <c r="I17" s="223">
        <v>41912</v>
      </c>
      <c r="J17" s="14">
        <v>0</v>
      </c>
      <c r="P17" s="229">
        <v>40235</v>
      </c>
      <c r="Q17">
        <v>29</v>
      </c>
      <c r="R17">
        <f t="shared" si="8"/>
        <v>1833</v>
      </c>
      <c r="S17" s="14">
        <f t="shared" si="5"/>
        <v>0.29239113096187591</v>
      </c>
      <c r="U17" s="221">
        <v>40197</v>
      </c>
      <c r="V17">
        <v>12</v>
      </c>
      <c r="W17">
        <f t="shared" si="9"/>
        <v>167</v>
      </c>
      <c r="X17">
        <f t="shared" si="1"/>
        <v>5.4045307443365699E-2</v>
      </c>
      <c r="Z17" s="4">
        <v>40212</v>
      </c>
      <c r="AA17" s="16">
        <v>86</v>
      </c>
      <c r="AB17">
        <f t="shared" si="6"/>
        <v>797</v>
      </c>
      <c r="AC17">
        <f t="shared" si="2"/>
        <v>9.7195121951219515E-2</v>
      </c>
      <c r="AE17" s="4">
        <v>40218</v>
      </c>
      <c r="AF17" s="16">
        <v>45</v>
      </c>
      <c r="AG17">
        <f t="shared" si="7"/>
        <v>2176</v>
      </c>
      <c r="AH17">
        <f t="shared" si="3"/>
        <v>0.51970384523525193</v>
      </c>
      <c r="AJ17" s="221">
        <v>40237</v>
      </c>
      <c r="AK17">
        <v>167</v>
      </c>
      <c r="AL17">
        <f t="shared" si="4"/>
        <v>454</v>
      </c>
      <c r="AM17">
        <f t="shared" si="0"/>
        <v>0.17495183044315993</v>
      </c>
    </row>
    <row r="18" spans="1:39" x14ac:dyDescent="0.25">
      <c r="A18" s="223"/>
      <c r="B18" s="14"/>
      <c r="C18" s="223">
        <v>40478</v>
      </c>
      <c r="D18">
        <v>0</v>
      </c>
      <c r="E18" s="223">
        <v>41184</v>
      </c>
      <c r="F18" s="14">
        <v>0</v>
      </c>
      <c r="G18" s="223">
        <v>41548</v>
      </c>
      <c r="H18" s="14">
        <v>0</v>
      </c>
      <c r="P18" s="229">
        <v>40237</v>
      </c>
      <c r="Q18">
        <v>496</v>
      </c>
      <c r="R18">
        <f t="shared" si="8"/>
        <v>2329</v>
      </c>
      <c r="S18" s="14">
        <f t="shared" si="5"/>
        <v>0.37151060775243261</v>
      </c>
      <c r="U18" s="221">
        <v>40200</v>
      </c>
      <c r="V18">
        <v>13</v>
      </c>
      <c r="W18">
        <f t="shared" si="9"/>
        <v>180</v>
      </c>
      <c r="X18">
        <f t="shared" si="1"/>
        <v>5.8252427184466021E-2</v>
      </c>
      <c r="Z18" s="221">
        <v>40212</v>
      </c>
      <c r="AA18">
        <v>61</v>
      </c>
      <c r="AB18">
        <f t="shared" si="6"/>
        <v>858</v>
      </c>
      <c r="AC18">
        <f t="shared" si="2"/>
        <v>0.10463414634146341</v>
      </c>
      <c r="AE18" s="221">
        <v>40223</v>
      </c>
      <c r="AF18">
        <v>144</v>
      </c>
      <c r="AG18">
        <f t="shared" si="7"/>
        <v>2320</v>
      </c>
      <c r="AH18">
        <f t="shared" si="3"/>
        <v>0.5540960114640554</v>
      </c>
      <c r="AJ18" s="221">
        <v>40238</v>
      </c>
      <c r="AK18">
        <v>71</v>
      </c>
      <c r="AL18">
        <f t="shared" si="4"/>
        <v>525</v>
      </c>
      <c r="AM18">
        <f t="shared" si="0"/>
        <v>0.20231213872832371</v>
      </c>
    </row>
    <row r="19" spans="1:39" x14ac:dyDescent="0.25">
      <c r="C19" s="223">
        <v>40504</v>
      </c>
      <c r="D19">
        <v>0</v>
      </c>
      <c r="E19" s="223">
        <v>41219</v>
      </c>
      <c r="F19" s="14">
        <v>0</v>
      </c>
      <c r="G19" s="223">
        <v>41590</v>
      </c>
      <c r="H19" s="14">
        <v>1</v>
      </c>
      <c r="I19" s="223">
        <v>41947</v>
      </c>
      <c r="J19" s="14">
        <v>0</v>
      </c>
      <c r="K19" s="223">
        <v>42311</v>
      </c>
      <c r="L19" s="14">
        <v>0</v>
      </c>
      <c r="M19" s="223">
        <v>42675</v>
      </c>
      <c r="N19" s="14">
        <v>0</v>
      </c>
      <c r="P19" s="230">
        <v>40252</v>
      </c>
      <c r="Q19">
        <v>210</v>
      </c>
      <c r="R19">
        <f t="shared" si="8"/>
        <v>2539</v>
      </c>
      <c r="S19" s="14">
        <f t="shared" si="5"/>
        <v>0.40500877332907959</v>
      </c>
      <c r="U19" s="221">
        <v>40201</v>
      </c>
      <c r="V19">
        <v>0</v>
      </c>
      <c r="W19">
        <f t="shared" si="9"/>
        <v>180</v>
      </c>
      <c r="X19">
        <f t="shared" si="1"/>
        <v>5.8252427184466021E-2</v>
      </c>
      <c r="Z19" s="221">
        <v>40214</v>
      </c>
      <c r="AA19">
        <v>47</v>
      </c>
      <c r="AB19">
        <f t="shared" si="6"/>
        <v>905</v>
      </c>
      <c r="AC19">
        <f t="shared" si="2"/>
        <v>0.11036585365853659</v>
      </c>
      <c r="AE19" s="4">
        <v>40225</v>
      </c>
      <c r="AF19" s="16">
        <v>30</v>
      </c>
      <c r="AG19">
        <f t="shared" si="7"/>
        <v>2350</v>
      </c>
      <c r="AH19">
        <f t="shared" si="3"/>
        <v>0.56126104609505612</v>
      </c>
      <c r="AJ19" s="4">
        <v>40239</v>
      </c>
      <c r="AK19" s="11">
        <v>42</v>
      </c>
      <c r="AL19">
        <f t="shared" si="4"/>
        <v>567</v>
      </c>
      <c r="AM19">
        <f t="shared" si="0"/>
        <v>0.2184971098265896</v>
      </c>
    </row>
    <row r="20" spans="1:39" x14ac:dyDescent="0.25">
      <c r="C20" s="223">
        <v>40532</v>
      </c>
      <c r="D20">
        <v>0</v>
      </c>
      <c r="E20" s="223">
        <v>41247</v>
      </c>
      <c r="F20" s="14">
        <v>3</v>
      </c>
      <c r="G20" s="223">
        <v>41611</v>
      </c>
      <c r="H20" s="14">
        <v>3</v>
      </c>
      <c r="I20" s="223">
        <v>41975</v>
      </c>
      <c r="J20" s="14">
        <v>0</v>
      </c>
      <c r="K20" s="223">
        <v>42339</v>
      </c>
      <c r="L20" s="14">
        <v>0</v>
      </c>
      <c r="M20" s="223">
        <v>42710</v>
      </c>
      <c r="N20" s="14">
        <v>0</v>
      </c>
      <c r="P20" s="229">
        <v>40263</v>
      </c>
      <c r="Q20">
        <v>473</v>
      </c>
      <c r="R20">
        <f t="shared" si="8"/>
        <v>3012</v>
      </c>
      <c r="S20" s="14">
        <f t="shared" si="5"/>
        <v>0.48045940341362259</v>
      </c>
      <c r="U20" s="221">
        <v>40203</v>
      </c>
      <c r="V20">
        <v>0</v>
      </c>
      <c r="W20">
        <f t="shared" si="9"/>
        <v>180</v>
      </c>
      <c r="X20">
        <f t="shared" si="1"/>
        <v>5.8252427184466021E-2</v>
      </c>
      <c r="Z20" s="221">
        <v>40218</v>
      </c>
      <c r="AA20">
        <v>1655</v>
      </c>
      <c r="AB20">
        <f t="shared" si="6"/>
        <v>2560</v>
      </c>
      <c r="AC20">
        <f t="shared" si="2"/>
        <v>0.31219512195121951</v>
      </c>
      <c r="AE20" s="221">
        <v>40227</v>
      </c>
      <c r="AF20">
        <v>77</v>
      </c>
      <c r="AG20">
        <f t="shared" si="7"/>
        <v>2427</v>
      </c>
      <c r="AH20">
        <f t="shared" si="3"/>
        <v>0.57965130164795797</v>
      </c>
      <c r="AJ20" s="221">
        <v>40240</v>
      </c>
      <c r="AK20">
        <v>115</v>
      </c>
      <c r="AL20">
        <f t="shared" si="4"/>
        <v>682</v>
      </c>
      <c r="AM20">
        <f t="shared" si="0"/>
        <v>0.26281310211946052</v>
      </c>
    </row>
    <row r="21" spans="1:39" x14ac:dyDescent="0.25">
      <c r="P21" s="229">
        <v>40263</v>
      </c>
      <c r="Q21">
        <v>10</v>
      </c>
      <c r="R21">
        <f t="shared" si="8"/>
        <v>3022</v>
      </c>
      <c r="S21" s="14">
        <f t="shared" si="5"/>
        <v>0.48205455415536769</v>
      </c>
      <c r="U21" s="221">
        <v>40207</v>
      </c>
      <c r="V21">
        <v>9</v>
      </c>
      <c r="W21">
        <f t="shared" si="9"/>
        <v>189</v>
      </c>
      <c r="X21">
        <f t="shared" si="1"/>
        <v>6.1165048543689322E-2</v>
      </c>
      <c r="Z21" s="221">
        <v>40221</v>
      </c>
      <c r="AA21">
        <v>11</v>
      </c>
      <c r="AB21">
        <f t="shared" si="6"/>
        <v>2571</v>
      </c>
      <c r="AC21">
        <f t="shared" si="2"/>
        <v>0.31353658536585366</v>
      </c>
      <c r="AE21" s="221">
        <v>40232</v>
      </c>
      <c r="AF21">
        <v>21</v>
      </c>
      <c r="AG21">
        <f t="shared" si="7"/>
        <v>2448</v>
      </c>
      <c r="AH21">
        <f t="shared" si="3"/>
        <v>0.58466682588965846</v>
      </c>
      <c r="AJ21" s="221">
        <v>40241</v>
      </c>
      <c r="AK21">
        <v>116</v>
      </c>
      <c r="AL21">
        <f t="shared" si="4"/>
        <v>798</v>
      </c>
      <c r="AM21">
        <f t="shared" si="0"/>
        <v>0.30751445086705204</v>
      </c>
    </row>
    <row r="22" spans="1:39" x14ac:dyDescent="0.25">
      <c r="A22" s="231"/>
      <c r="B22" s="232" t="s">
        <v>103</v>
      </c>
      <c r="C22" s="223"/>
      <c r="D22" t="s">
        <v>103</v>
      </c>
      <c r="E22" s="223"/>
      <c r="F22" s="104" t="s">
        <v>103</v>
      </c>
      <c r="G22" s="223"/>
      <c r="H22" s="104" t="s">
        <v>103</v>
      </c>
      <c r="I22" s="223"/>
      <c r="J22" s="104" t="s">
        <v>103</v>
      </c>
      <c r="K22" s="223"/>
      <c r="L22" s="104" t="s">
        <v>103</v>
      </c>
      <c r="M22" s="223"/>
      <c r="N22" s="104" t="s">
        <v>103</v>
      </c>
      <c r="O22" s="95"/>
      <c r="P22" s="229">
        <v>40264</v>
      </c>
      <c r="Q22">
        <v>44</v>
      </c>
      <c r="R22">
        <f t="shared" si="8"/>
        <v>3066</v>
      </c>
      <c r="S22" s="14">
        <f t="shared" si="5"/>
        <v>0.48907321741904608</v>
      </c>
      <c r="U22" s="221">
        <v>40208</v>
      </c>
      <c r="V22">
        <v>8</v>
      </c>
      <c r="W22">
        <f t="shared" si="9"/>
        <v>197</v>
      </c>
      <c r="X22">
        <f t="shared" si="1"/>
        <v>6.3754045307443372E-2</v>
      </c>
      <c r="Z22" s="221">
        <v>40225</v>
      </c>
      <c r="AA22">
        <v>191</v>
      </c>
      <c r="AB22">
        <f t="shared" si="6"/>
        <v>2762</v>
      </c>
      <c r="AC22">
        <f t="shared" si="2"/>
        <v>0.33682926829268295</v>
      </c>
      <c r="AD22" s="95"/>
      <c r="AE22" s="221">
        <v>40232</v>
      </c>
      <c r="AF22">
        <v>38</v>
      </c>
      <c r="AG22">
        <f t="shared" si="7"/>
        <v>2486</v>
      </c>
      <c r="AH22">
        <f t="shared" si="3"/>
        <v>0.59374253642225938</v>
      </c>
      <c r="AI22" s="95"/>
      <c r="AJ22" s="221">
        <v>40242</v>
      </c>
      <c r="AK22">
        <v>32</v>
      </c>
      <c r="AL22">
        <f t="shared" si="4"/>
        <v>830</v>
      </c>
      <c r="AM22">
        <f t="shared" si="0"/>
        <v>0.31984585741811178</v>
      </c>
    </row>
    <row r="23" spans="1:39" x14ac:dyDescent="0.25">
      <c r="A23" s="231">
        <v>40190</v>
      </c>
      <c r="B23" s="26">
        <v>9</v>
      </c>
      <c r="C23" s="223">
        <v>40554</v>
      </c>
      <c r="D23">
        <v>94</v>
      </c>
      <c r="E23" s="223">
        <v>40939</v>
      </c>
      <c r="F23" s="14">
        <v>80</v>
      </c>
      <c r="G23" s="223">
        <v>41304</v>
      </c>
      <c r="H23" s="14">
        <v>2</v>
      </c>
      <c r="I23" s="223">
        <v>41666</v>
      </c>
      <c r="J23" s="14">
        <v>0</v>
      </c>
      <c r="K23" s="223">
        <v>42016</v>
      </c>
      <c r="L23" s="14">
        <v>5</v>
      </c>
      <c r="M23" s="223">
        <v>42373</v>
      </c>
      <c r="N23" s="14">
        <v>0</v>
      </c>
      <c r="P23" s="229">
        <v>40265</v>
      </c>
      <c r="Q23">
        <v>497</v>
      </c>
      <c r="R23">
        <f t="shared" si="8"/>
        <v>3563</v>
      </c>
      <c r="S23" s="14">
        <f t="shared" si="5"/>
        <v>0.56835220928377728</v>
      </c>
      <c r="U23" s="221">
        <v>40209</v>
      </c>
      <c r="V23">
        <v>11</v>
      </c>
      <c r="W23">
        <f t="shared" si="9"/>
        <v>208</v>
      </c>
      <c r="X23">
        <f t="shared" si="1"/>
        <v>6.7313915857605183E-2</v>
      </c>
      <c r="Z23" s="221">
        <v>40227</v>
      </c>
      <c r="AA23">
        <v>82</v>
      </c>
      <c r="AB23">
        <f t="shared" si="6"/>
        <v>2844</v>
      </c>
      <c r="AC23">
        <f t="shared" si="2"/>
        <v>0.3468292682926829</v>
      </c>
      <c r="AE23" s="221">
        <v>40235</v>
      </c>
      <c r="AF23">
        <v>135</v>
      </c>
      <c r="AG23">
        <f t="shared" si="7"/>
        <v>2621</v>
      </c>
      <c r="AH23">
        <f t="shared" si="3"/>
        <v>0.62598519226176264</v>
      </c>
      <c r="AJ23" s="221">
        <v>40245</v>
      </c>
      <c r="AK23">
        <v>17</v>
      </c>
      <c r="AL23">
        <f t="shared" si="4"/>
        <v>847</v>
      </c>
      <c r="AM23">
        <f t="shared" si="0"/>
        <v>0.32639691714836222</v>
      </c>
    </row>
    <row r="24" spans="1:39" x14ac:dyDescent="0.25">
      <c r="A24" s="223"/>
      <c r="B24" s="14"/>
      <c r="C24" s="223">
        <v>40569</v>
      </c>
      <c r="D24">
        <v>216</v>
      </c>
      <c r="E24" s="223">
        <v>40953</v>
      </c>
      <c r="F24" s="14">
        <v>144</v>
      </c>
      <c r="G24" s="223">
        <v>41305</v>
      </c>
      <c r="H24" s="14">
        <v>3</v>
      </c>
      <c r="I24" s="223">
        <v>41696</v>
      </c>
      <c r="J24" s="14">
        <v>85</v>
      </c>
      <c r="K24" s="223">
        <v>42018</v>
      </c>
      <c r="L24" s="14">
        <v>39</v>
      </c>
      <c r="M24" s="223">
        <v>42374</v>
      </c>
      <c r="N24" s="14">
        <v>0</v>
      </c>
      <c r="P24" s="229">
        <v>40265</v>
      </c>
      <c r="Q24">
        <v>80</v>
      </c>
      <c r="R24">
        <f t="shared" si="8"/>
        <v>3643</v>
      </c>
      <c r="S24" s="14">
        <f t="shared" si="5"/>
        <v>0.58111341521773807</v>
      </c>
      <c r="U24" s="221">
        <v>40215</v>
      </c>
      <c r="V24">
        <v>3</v>
      </c>
      <c r="W24">
        <f t="shared" si="9"/>
        <v>211</v>
      </c>
      <c r="X24">
        <f t="shared" si="1"/>
        <v>6.8284789644012939E-2</v>
      </c>
      <c r="Z24" s="221">
        <v>40228</v>
      </c>
      <c r="AA24">
        <v>27</v>
      </c>
      <c r="AB24">
        <f t="shared" si="6"/>
        <v>2871</v>
      </c>
      <c r="AC24">
        <f t="shared" si="2"/>
        <v>0.35012195121951217</v>
      </c>
      <c r="AE24" s="221">
        <v>40235</v>
      </c>
      <c r="AF24">
        <v>85</v>
      </c>
      <c r="AG24">
        <f t="shared" si="7"/>
        <v>2706</v>
      </c>
      <c r="AH24">
        <f t="shared" si="3"/>
        <v>0.64628612371626459</v>
      </c>
      <c r="AJ24" s="221">
        <v>40246</v>
      </c>
      <c r="AK24">
        <v>23</v>
      </c>
      <c r="AL24">
        <f t="shared" si="4"/>
        <v>870</v>
      </c>
      <c r="AM24">
        <f t="shared" si="0"/>
        <v>0.33526011560693642</v>
      </c>
    </row>
    <row r="25" spans="1:39" x14ac:dyDescent="0.25">
      <c r="A25" s="231">
        <v>40211</v>
      </c>
      <c r="B25" s="26">
        <v>701</v>
      </c>
      <c r="C25" s="223"/>
      <c r="E25" s="223">
        <v>40982</v>
      </c>
      <c r="F25" s="14">
        <v>10</v>
      </c>
      <c r="G25" s="223">
        <v>41331</v>
      </c>
      <c r="H25" s="14">
        <v>135</v>
      </c>
      <c r="I25" s="223">
        <v>41722</v>
      </c>
      <c r="J25" s="14">
        <v>291</v>
      </c>
      <c r="K25" s="223">
        <v>42053</v>
      </c>
      <c r="L25" s="14">
        <v>77</v>
      </c>
      <c r="M25" s="223">
        <v>42396</v>
      </c>
      <c r="N25" s="14">
        <v>0</v>
      </c>
      <c r="P25" s="229">
        <v>40266</v>
      </c>
      <c r="Q25">
        <v>17</v>
      </c>
      <c r="R25">
        <f t="shared" si="8"/>
        <v>3660</v>
      </c>
      <c r="S25" s="14">
        <f t="shared" si="5"/>
        <v>0.58382517147870472</v>
      </c>
      <c r="U25" s="4">
        <v>40217</v>
      </c>
      <c r="V25" s="16">
        <v>17</v>
      </c>
      <c r="W25">
        <f t="shared" si="9"/>
        <v>228</v>
      </c>
      <c r="X25">
        <f t="shared" si="1"/>
        <v>7.3786407766990289E-2</v>
      </c>
      <c r="Z25" s="221">
        <v>40236</v>
      </c>
      <c r="AA25">
        <v>69</v>
      </c>
      <c r="AB25">
        <f t="shared" si="6"/>
        <v>2940</v>
      </c>
      <c r="AC25">
        <f t="shared" si="2"/>
        <v>0.35853658536585364</v>
      </c>
      <c r="AE25" s="4">
        <v>40239</v>
      </c>
      <c r="AF25" s="16">
        <v>2</v>
      </c>
      <c r="AG25">
        <f t="shared" si="7"/>
        <v>2708</v>
      </c>
      <c r="AH25">
        <f t="shared" si="3"/>
        <v>0.64676379269166473</v>
      </c>
      <c r="AJ25" s="221">
        <v>40247</v>
      </c>
      <c r="AK25">
        <v>9</v>
      </c>
      <c r="AL25">
        <f t="shared" si="4"/>
        <v>879</v>
      </c>
      <c r="AM25">
        <f t="shared" si="0"/>
        <v>0.33872832369942196</v>
      </c>
    </row>
    <row r="26" spans="1:39" x14ac:dyDescent="0.25">
      <c r="A26" s="231">
        <v>40218</v>
      </c>
      <c r="B26" s="26">
        <v>45</v>
      </c>
      <c r="C26" s="223">
        <v>40582</v>
      </c>
      <c r="D26">
        <v>982</v>
      </c>
      <c r="E26" s="223">
        <v>40988</v>
      </c>
      <c r="F26" s="14">
        <v>200</v>
      </c>
      <c r="G26" s="223">
        <v>41359</v>
      </c>
      <c r="H26" s="14">
        <v>12</v>
      </c>
      <c r="I26" s="223">
        <v>41723</v>
      </c>
      <c r="J26" s="14">
        <v>88</v>
      </c>
      <c r="K26" s="223">
        <v>42086</v>
      </c>
      <c r="L26" s="14">
        <v>59</v>
      </c>
      <c r="M26" s="223">
        <v>42397</v>
      </c>
      <c r="N26" s="14">
        <v>0</v>
      </c>
      <c r="P26" s="230">
        <v>40283</v>
      </c>
      <c r="Q26">
        <v>13</v>
      </c>
      <c r="R26">
        <f t="shared" si="8"/>
        <v>3673</v>
      </c>
      <c r="S26" s="14">
        <f t="shared" si="5"/>
        <v>0.58589886744297337</v>
      </c>
      <c r="U26" s="221">
        <v>40218</v>
      </c>
      <c r="V26">
        <v>14</v>
      </c>
      <c r="W26">
        <f t="shared" si="9"/>
        <v>242</v>
      </c>
      <c r="X26">
        <f t="shared" si="1"/>
        <v>7.831715210355987E-2</v>
      </c>
      <c r="Z26" s="221">
        <v>40238</v>
      </c>
      <c r="AA26">
        <v>204</v>
      </c>
      <c r="AB26">
        <f t="shared" si="6"/>
        <v>3144</v>
      </c>
      <c r="AC26">
        <f t="shared" si="2"/>
        <v>0.38341463414634147</v>
      </c>
      <c r="AE26" s="221">
        <v>40245</v>
      </c>
      <c r="AF26">
        <v>13</v>
      </c>
      <c r="AG26">
        <f t="shared" si="7"/>
        <v>2721</v>
      </c>
      <c r="AH26">
        <f t="shared" si="3"/>
        <v>0.649868641031765</v>
      </c>
      <c r="AJ26" s="221">
        <v>40251</v>
      </c>
      <c r="AK26">
        <v>8</v>
      </c>
      <c r="AL26">
        <f t="shared" si="4"/>
        <v>887</v>
      </c>
      <c r="AM26">
        <f t="shared" si="0"/>
        <v>0.34181117533718691</v>
      </c>
    </row>
    <row r="27" spans="1:39" x14ac:dyDescent="0.25">
      <c r="A27" s="231">
        <v>40225</v>
      </c>
      <c r="B27" s="26">
        <v>30</v>
      </c>
      <c r="C27" s="223">
        <v>40597</v>
      </c>
      <c r="D27">
        <v>21</v>
      </c>
      <c r="E27" s="223">
        <v>40989</v>
      </c>
      <c r="F27" s="14">
        <v>134</v>
      </c>
      <c r="G27" s="223">
        <v>41389</v>
      </c>
      <c r="H27" s="14">
        <v>7</v>
      </c>
      <c r="I27" s="223">
        <v>41750</v>
      </c>
      <c r="J27" s="14">
        <v>0</v>
      </c>
      <c r="K27" s="223">
        <v>42087</v>
      </c>
      <c r="L27" s="14">
        <v>13</v>
      </c>
      <c r="M27" s="223">
        <v>42423</v>
      </c>
      <c r="N27" s="14">
        <v>38</v>
      </c>
      <c r="P27" s="229">
        <v>40288</v>
      </c>
      <c r="Q27">
        <v>78</v>
      </c>
      <c r="R27">
        <f t="shared" si="8"/>
        <v>3751</v>
      </c>
      <c r="S27" s="14">
        <f t="shared" si="5"/>
        <v>0.59834104322858506</v>
      </c>
      <c r="U27" s="221">
        <v>40219</v>
      </c>
      <c r="V27">
        <v>555</v>
      </c>
      <c r="W27">
        <f t="shared" si="9"/>
        <v>797</v>
      </c>
      <c r="X27">
        <f t="shared" si="1"/>
        <v>0.25792880258899675</v>
      </c>
      <c r="Z27" s="221">
        <v>40239</v>
      </c>
      <c r="AA27">
        <v>1276</v>
      </c>
      <c r="AB27">
        <f t="shared" si="6"/>
        <v>4420</v>
      </c>
      <c r="AC27">
        <f t="shared" si="2"/>
        <v>0.53902439024390247</v>
      </c>
      <c r="AE27" s="221">
        <v>40257</v>
      </c>
      <c r="AF27">
        <v>210</v>
      </c>
      <c r="AG27">
        <f t="shared" si="7"/>
        <v>2931</v>
      </c>
      <c r="AH27">
        <f t="shared" si="3"/>
        <v>0.70002388344876998</v>
      </c>
      <c r="AJ27" s="221">
        <v>40257</v>
      </c>
      <c r="AK27">
        <v>93</v>
      </c>
      <c r="AL27">
        <f t="shared" si="4"/>
        <v>980</v>
      </c>
      <c r="AM27">
        <f t="shared" si="0"/>
        <v>0.37764932562620424</v>
      </c>
    </row>
    <row r="28" spans="1:39" x14ac:dyDescent="0.25">
      <c r="A28" s="231">
        <v>40239</v>
      </c>
      <c r="B28" s="26">
        <v>2</v>
      </c>
      <c r="C28" s="223">
        <v>40610</v>
      </c>
      <c r="D28">
        <v>13</v>
      </c>
      <c r="E28" s="223">
        <v>41023</v>
      </c>
      <c r="F28" s="14">
        <v>26</v>
      </c>
      <c r="G28" s="223">
        <v>41415</v>
      </c>
      <c r="H28" s="14">
        <v>120</v>
      </c>
      <c r="I28" s="223">
        <v>41751</v>
      </c>
      <c r="J28" s="14">
        <v>0</v>
      </c>
      <c r="K28" s="223">
        <v>42089</v>
      </c>
      <c r="L28" s="14">
        <v>13</v>
      </c>
      <c r="M28" s="223">
        <v>42457</v>
      </c>
      <c r="N28" s="14">
        <v>17</v>
      </c>
      <c r="P28" s="229">
        <v>40289</v>
      </c>
      <c r="Q28">
        <v>361</v>
      </c>
      <c r="R28">
        <f t="shared" si="8"/>
        <v>4112</v>
      </c>
      <c r="S28" s="14">
        <f t="shared" si="5"/>
        <v>0.65592598500558308</v>
      </c>
      <c r="U28" s="221">
        <v>40220</v>
      </c>
      <c r="V28">
        <v>29</v>
      </c>
      <c r="W28">
        <f t="shared" si="9"/>
        <v>826</v>
      </c>
      <c r="X28">
        <f t="shared" si="1"/>
        <v>0.26731391585760517</v>
      </c>
      <c r="Z28" s="221">
        <v>40240</v>
      </c>
      <c r="AA28">
        <v>43</v>
      </c>
      <c r="AB28">
        <f t="shared" si="6"/>
        <v>4463</v>
      </c>
      <c r="AC28">
        <f t="shared" si="2"/>
        <v>0.54426829268292687</v>
      </c>
      <c r="AE28" s="221">
        <v>40258</v>
      </c>
      <c r="AF28">
        <v>134</v>
      </c>
      <c r="AG28">
        <f t="shared" si="7"/>
        <v>3065</v>
      </c>
      <c r="AH28">
        <f t="shared" si="3"/>
        <v>0.73202770480057322</v>
      </c>
      <c r="AJ28" s="221">
        <v>40269</v>
      </c>
      <c r="AK28">
        <v>95</v>
      </c>
      <c r="AL28">
        <f t="shared" si="4"/>
        <v>1075</v>
      </c>
      <c r="AM28">
        <f t="shared" si="0"/>
        <v>0.41425818882466281</v>
      </c>
    </row>
    <row r="29" spans="1:39" x14ac:dyDescent="0.25">
      <c r="A29" s="231">
        <v>40270</v>
      </c>
      <c r="B29" s="26">
        <v>0</v>
      </c>
      <c r="C29" s="223">
        <v>40652</v>
      </c>
      <c r="D29">
        <v>129</v>
      </c>
      <c r="E29" s="223">
        <v>41025</v>
      </c>
      <c r="F29" s="14">
        <v>1</v>
      </c>
      <c r="G29" s="223">
        <v>41416</v>
      </c>
      <c r="H29" s="14">
        <v>5</v>
      </c>
      <c r="I29" s="223">
        <v>41752</v>
      </c>
      <c r="J29" s="14">
        <v>1</v>
      </c>
      <c r="K29" s="223">
        <v>42115</v>
      </c>
      <c r="L29" s="14">
        <v>4</v>
      </c>
      <c r="M29" s="223">
        <v>42458</v>
      </c>
      <c r="N29" s="14">
        <v>6</v>
      </c>
      <c r="P29" s="229">
        <v>40293</v>
      </c>
      <c r="Q29">
        <v>76</v>
      </c>
      <c r="R29">
        <f t="shared" si="8"/>
        <v>4188</v>
      </c>
      <c r="S29" s="14">
        <f t="shared" si="5"/>
        <v>0.66804913064284577</v>
      </c>
      <c r="U29" s="221">
        <v>40221</v>
      </c>
      <c r="V29">
        <v>6</v>
      </c>
      <c r="W29">
        <f t="shared" si="9"/>
        <v>832</v>
      </c>
      <c r="X29">
        <f t="shared" si="1"/>
        <v>0.26925566343042073</v>
      </c>
      <c r="Z29" s="221">
        <v>40240</v>
      </c>
      <c r="AA29">
        <v>178</v>
      </c>
      <c r="AB29">
        <f t="shared" si="6"/>
        <v>4641</v>
      </c>
      <c r="AC29">
        <f t="shared" si="2"/>
        <v>0.56597560975609751</v>
      </c>
      <c r="AE29" s="221">
        <v>40261</v>
      </c>
      <c r="AF29">
        <v>376</v>
      </c>
      <c r="AG29">
        <f t="shared" si="7"/>
        <v>3441</v>
      </c>
      <c r="AH29">
        <f t="shared" si="3"/>
        <v>0.82182947217578217</v>
      </c>
      <c r="AJ29" s="221">
        <v>40273</v>
      </c>
      <c r="AK29">
        <v>46</v>
      </c>
      <c r="AL29">
        <f t="shared" si="4"/>
        <v>1121</v>
      </c>
      <c r="AM29">
        <f t="shared" si="0"/>
        <v>0.4319845857418112</v>
      </c>
    </row>
    <row r="30" spans="1:39" x14ac:dyDescent="0.25">
      <c r="A30" s="231">
        <v>40302</v>
      </c>
      <c r="B30" s="26">
        <v>1</v>
      </c>
      <c r="C30" s="223">
        <v>40687</v>
      </c>
      <c r="D30">
        <v>137</v>
      </c>
      <c r="E30" s="223">
        <v>41051</v>
      </c>
      <c r="F30" s="14">
        <v>20</v>
      </c>
      <c r="G30" s="223">
        <v>41450</v>
      </c>
      <c r="H30" s="14">
        <v>7</v>
      </c>
      <c r="I30" s="223">
        <v>41778</v>
      </c>
      <c r="J30" s="14">
        <v>12</v>
      </c>
      <c r="K30" s="223">
        <v>42117</v>
      </c>
      <c r="L30" s="14">
        <v>1</v>
      </c>
      <c r="M30" s="223">
        <v>42479</v>
      </c>
      <c r="N30" s="14">
        <v>3</v>
      </c>
      <c r="P30" s="229">
        <v>40294</v>
      </c>
      <c r="Q30">
        <v>31</v>
      </c>
      <c r="R30">
        <f t="shared" si="8"/>
        <v>4219</v>
      </c>
      <c r="S30" s="14">
        <f t="shared" si="5"/>
        <v>0.67299409794225551</v>
      </c>
      <c r="U30" s="221">
        <v>40222</v>
      </c>
      <c r="V30">
        <v>6</v>
      </c>
      <c r="W30">
        <f t="shared" si="9"/>
        <v>838</v>
      </c>
      <c r="X30">
        <f t="shared" si="1"/>
        <v>0.27119741100323624</v>
      </c>
      <c r="Z30" s="221">
        <v>40242</v>
      </c>
      <c r="AA30">
        <v>14</v>
      </c>
      <c r="AB30">
        <f t="shared" si="6"/>
        <v>4655</v>
      </c>
      <c r="AC30">
        <f t="shared" si="2"/>
        <v>0.56768292682926824</v>
      </c>
      <c r="AE30" s="221">
        <v>40261</v>
      </c>
      <c r="AF30">
        <v>85</v>
      </c>
      <c r="AG30">
        <f t="shared" si="7"/>
        <v>3526</v>
      </c>
      <c r="AH30">
        <f t="shared" si="3"/>
        <v>0.84213040363028424</v>
      </c>
      <c r="AJ30" s="221">
        <v>40275</v>
      </c>
      <c r="AK30">
        <v>14</v>
      </c>
      <c r="AL30">
        <f t="shared" si="4"/>
        <v>1135</v>
      </c>
      <c r="AM30">
        <f t="shared" si="0"/>
        <v>0.43737957610789979</v>
      </c>
    </row>
    <row r="31" spans="1:39" x14ac:dyDescent="0.25">
      <c r="A31" s="231">
        <v>40310</v>
      </c>
      <c r="B31" s="26">
        <v>31</v>
      </c>
      <c r="C31" s="223">
        <v>40694</v>
      </c>
      <c r="D31">
        <v>0</v>
      </c>
      <c r="E31" s="223">
        <v>41052</v>
      </c>
      <c r="F31" s="14">
        <v>1</v>
      </c>
      <c r="G31" s="223">
        <v>41451</v>
      </c>
      <c r="H31" s="14">
        <v>2</v>
      </c>
      <c r="I31" s="223">
        <v>41780</v>
      </c>
      <c r="J31" s="14">
        <v>1</v>
      </c>
      <c r="K31" s="223">
        <v>42143</v>
      </c>
      <c r="L31" s="14">
        <v>2</v>
      </c>
      <c r="M31" s="223">
        <v>42480</v>
      </c>
      <c r="N31" s="14">
        <v>1</v>
      </c>
      <c r="P31" s="229">
        <v>40295</v>
      </c>
      <c r="Q31">
        <v>37</v>
      </c>
      <c r="R31">
        <f t="shared" si="8"/>
        <v>4256</v>
      </c>
      <c r="S31" s="14">
        <f t="shared" si="5"/>
        <v>0.67889615568671235</v>
      </c>
      <c r="U31" s="221">
        <v>40225</v>
      </c>
      <c r="V31">
        <v>7</v>
      </c>
      <c r="W31">
        <f t="shared" si="9"/>
        <v>845</v>
      </c>
      <c r="X31">
        <f t="shared" si="1"/>
        <v>0.27346278317152106</v>
      </c>
      <c r="Z31" s="221">
        <v>40243</v>
      </c>
      <c r="AA31">
        <v>114</v>
      </c>
      <c r="AB31">
        <f t="shared" si="6"/>
        <v>4769</v>
      </c>
      <c r="AC31">
        <f t="shared" si="2"/>
        <v>0.5815853658536585</v>
      </c>
      <c r="AE31" s="221">
        <v>40263</v>
      </c>
      <c r="AF31">
        <v>12</v>
      </c>
      <c r="AG31">
        <f t="shared" si="7"/>
        <v>3538</v>
      </c>
      <c r="AH31">
        <f t="shared" si="3"/>
        <v>0.8449964174826845</v>
      </c>
      <c r="AJ31" s="221">
        <v>40277</v>
      </c>
      <c r="AK31">
        <v>24</v>
      </c>
      <c r="AL31">
        <f t="shared" si="4"/>
        <v>1159</v>
      </c>
      <c r="AM31">
        <f t="shared" si="0"/>
        <v>0.44662813102119459</v>
      </c>
    </row>
    <row r="32" spans="1:39" x14ac:dyDescent="0.25">
      <c r="A32" s="231">
        <v>40351</v>
      </c>
      <c r="B32" s="26">
        <v>37</v>
      </c>
      <c r="C32" s="223">
        <v>40715</v>
      </c>
      <c r="D32">
        <v>0</v>
      </c>
      <c r="E32" s="223">
        <v>41079</v>
      </c>
      <c r="F32" s="14">
        <v>2</v>
      </c>
      <c r="G32" s="223">
        <v>41478</v>
      </c>
      <c r="H32" s="14">
        <v>0</v>
      </c>
      <c r="I32" s="223">
        <v>41803</v>
      </c>
      <c r="J32" s="14">
        <v>0</v>
      </c>
      <c r="K32" s="223">
        <v>42145</v>
      </c>
      <c r="L32" s="14">
        <v>0</v>
      </c>
      <c r="M32" s="223">
        <v>42508</v>
      </c>
      <c r="N32" s="14">
        <v>33</v>
      </c>
      <c r="P32" s="229">
        <v>40296</v>
      </c>
      <c r="Q32">
        <v>5</v>
      </c>
      <c r="R32">
        <f t="shared" si="8"/>
        <v>4261</v>
      </c>
      <c r="S32" s="14">
        <f t="shared" si="5"/>
        <v>0.6796937310575849</v>
      </c>
      <c r="U32" s="221">
        <v>40226</v>
      </c>
      <c r="V32">
        <v>15</v>
      </c>
      <c r="W32">
        <f t="shared" si="9"/>
        <v>860</v>
      </c>
      <c r="X32">
        <f t="shared" si="1"/>
        <v>0.27831715210355989</v>
      </c>
      <c r="Z32" s="221">
        <v>40248</v>
      </c>
      <c r="AA32">
        <v>7</v>
      </c>
      <c r="AB32">
        <f t="shared" si="6"/>
        <v>4776</v>
      </c>
      <c r="AC32">
        <f t="shared" si="2"/>
        <v>0.58243902439024386</v>
      </c>
      <c r="AE32" s="221">
        <v>40265</v>
      </c>
      <c r="AF32">
        <v>23</v>
      </c>
      <c r="AG32">
        <f t="shared" si="7"/>
        <v>3561</v>
      </c>
      <c r="AH32">
        <f t="shared" si="3"/>
        <v>0.85048961069978501</v>
      </c>
      <c r="AJ32" s="4">
        <v>40280</v>
      </c>
      <c r="AK32" s="11">
        <v>11</v>
      </c>
      <c r="AL32">
        <f t="shared" si="4"/>
        <v>1170</v>
      </c>
      <c r="AM32">
        <f t="shared" si="0"/>
        <v>0.45086705202312138</v>
      </c>
    </row>
    <row r="33" spans="1:39" x14ac:dyDescent="0.25">
      <c r="A33" s="231">
        <v>40352</v>
      </c>
      <c r="B33" s="26">
        <v>0</v>
      </c>
      <c r="C33" s="223"/>
      <c r="E33" s="223">
        <v>41080</v>
      </c>
      <c r="F33" s="14">
        <v>2</v>
      </c>
      <c r="G33" s="223">
        <v>41480</v>
      </c>
      <c r="H33" s="14">
        <v>2</v>
      </c>
      <c r="I33" s="223">
        <v>41814</v>
      </c>
      <c r="J33" s="14">
        <v>3</v>
      </c>
      <c r="K33" s="223">
        <v>42177</v>
      </c>
      <c r="L33" s="14">
        <v>13</v>
      </c>
      <c r="M33" s="223">
        <v>42541</v>
      </c>
      <c r="N33" s="14">
        <v>5</v>
      </c>
      <c r="P33" s="229">
        <v>40298</v>
      </c>
      <c r="Q33">
        <v>175</v>
      </c>
      <c r="R33">
        <f t="shared" si="8"/>
        <v>4436</v>
      </c>
      <c r="S33" s="14">
        <f t="shared" si="5"/>
        <v>0.70760886903812414</v>
      </c>
      <c r="U33" s="221">
        <v>40226</v>
      </c>
      <c r="V33">
        <v>10</v>
      </c>
      <c r="W33">
        <f t="shared" si="9"/>
        <v>870</v>
      </c>
      <c r="X33">
        <f t="shared" si="1"/>
        <v>0.28155339805825241</v>
      </c>
      <c r="Z33" s="221">
        <v>40248</v>
      </c>
      <c r="AA33">
        <v>115</v>
      </c>
      <c r="AB33">
        <f t="shared" si="6"/>
        <v>4891</v>
      </c>
      <c r="AC33">
        <f t="shared" si="2"/>
        <v>0.59646341463414632</v>
      </c>
      <c r="AE33" s="4">
        <v>40270</v>
      </c>
      <c r="AF33" s="16">
        <v>0</v>
      </c>
      <c r="AG33">
        <f t="shared" si="7"/>
        <v>3561</v>
      </c>
      <c r="AH33">
        <f t="shared" si="3"/>
        <v>0.85048961069978501</v>
      </c>
      <c r="AJ33" s="221">
        <v>40281</v>
      </c>
      <c r="AK33">
        <v>182</v>
      </c>
      <c r="AL33">
        <f t="shared" si="4"/>
        <v>1352</v>
      </c>
      <c r="AM33">
        <f t="shared" si="0"/>
        <v>0.52100192678227364</v>
      </c>
    </row>
    <row r="34" spans="1:39" x14ac:dyDescent="0.25">
      <c r="A34" s="231">
        <v>40365</v>
      </c>
      <c r="B34" s="26">
        <v>0</v>
      </c>
      <c r="C34" s="223">
        <v>40729</v>
      </c>
      <c r="D34">
        <v>0</v>
      </c>
      <c r="E34" s="223">
        <v>41106</v>
      </c>
      <c r="F34" s="14">
        <v>0</v>
      </c>
      <c r="G34" s="223">
        <v>41506</v>
      </c>
      <c r="H34" s="14">
        <v>1</v>
      </c>
      <c r="I34" s="223">
        <v>41815</v>
      </c>
      <c r="J34" s="14">
        <v>0</v>
      </c>
      <c r="K34" s="223">
        <v>42179</v>
      </c>
      <c r="L34" s="14">
        <v>6</v>
      </c>
      <c r="M34" s="223">
        <v>42542</v>
      </c>
      <c r="N34" s="14">
        <v>0</v>
      </c>
      <c r="P34" s="229">
        <v>40321</v>
      </c>
      <c r="Q34">
        <v>183</v>
      </c>
      <c r="R34">
        <f t="shared" si="8"/>
        <v>4619</v>
      </c>
      <c r="S34" s="14">
        <f t="shared" si="5"/>
        <v>0.73680012761205937</v>
      </c>
      <c r="U34" s="221">
        <v>40227</v>
      </c>
      <c r="V34">
        <v>199</v>
      </c>
      <c r="W34">
        <f t="shared" si="9"/>
        <v>1069</v>
      </c>
      <c r="X34">
        <f t="shared" si="1"/>
        <v>0.3459546925566343</v>
      </c>
      <c r="Z34" s="221">
        <v>40256</v>
      </c>
      <c r="AA34">
        <v>238</v>
      </c>
      <c r="AB34">
        <f t="shared" si="6"/>
        <v>5129</v>
      </c>
      <c r="AC34">
        <f t="shared" si="2"/>
        <v>0.62548780487804878</v>
      </c>
      <c r="AE34" s="221">
        <v>40287</v>
      </c>
      <c r="AF34">
        <v>129</v>
      </c>
      <c r="AG34">
        <f t="shared" si="7"/>
        <v>3690</v>
      </c>
      <c r="AH34">
        <f t="shared" si="3"/>
        <v>0.88129925961308808</v>
      </c>
      <c r="AJ34" s="221">
        <v>40285</v>
      </c>
      <c r="AK34">
        <v>75</v>
      </c>
      <c r="AL34">
        <f t="shared" si="4"/>
        <v>1427</v>
      </c>
      <c r="AM34">
        <f t="shared" si="0"/>
        <v>0.54990366088631981</v>
      </c>
    </row>
    <row r="35" spans="1:39" x14ac:dyDescent="0.25">
      <c r="A35" s="231">
        <v>40371</v>
      </c>
      <c r="B35" s="26">
        <v>0</v>
      </c>
      <c r="C35" s="223">
        <v>40735</v>
      </c>
      <c r="D35">
        <v>1</v>
      </c>
      <c r="E35" s="223">
        <v>41120</v>
      </c>
      <c r="F35" s="14">
        <v>2</v>
      </c>
      <c r="G35" s="223">
        <v>41535</v>
      </c>
      <c r="H35" s="14">
        <v>0</v>
      </c>
      <c r="I35" s="223">
        <v>41841</v>
      </c>
      <c r="J35" s="14">
        <v>1</v>
      </c>
      <c r="K35" s="223">
        <v>42191</v>
      </c>
      <c r="L35" s="14">
        <v>0</v>
      </c>
      <c r="M35" s="223">
        <v>42570</v>
      </c>
      <c r="N35" s="14">
        <v>1</v>
      </c>
      <c r="P35" s="230">
        <v>40324</v>
      </c>
      <c r="Q35">
        <v>398</v>
      </c>
      <c r="R35">
        <f t="shared" si="8"/>
        <v>5017</v>
      </c>
      <c r="S35" s="14">
        <f t="shared" si="5"/>
        <v>0.80028712713351413</v>
      </c>
      <c r="U35" s="221">
        <v>40229</v>
      </c>
      <c r="V35">
        <v>3</v>
      </c>
      <c r="W35">
        <f t="shared" si="9"/>
        <v>1072</v>
      </c>
      <c r="X35">
        <f t="shared" si="1"/>
        <v>0.34692556634304206</v>
      </c>
      <c r="Z35" s="221">
        <v>40262</v>
      </c>
      <c r="AA35">
        <v>139</v>
      </c>
      <c r="AB35">
        <f t="shared" si="6"/>
        <v>5268</v>
      </c>
      <c r="AC35">
        <f t="shared" si="2"/>
        <v>0.64243902439024392</v>
      </c>
      <c r="AE35" s="221">
        <v>40287</v>
      </c>
      <c r="AF35">
        <v>4</v>
      </c>
      <c r="AG35">
        <f t="shared" si="7"/>
        <v>3694</v>
      </c>
      <c r="AH35">
        <f t="shared" si="3"/>
        <v>0.88225459756388824</v>
      </c>
      <c r="AJ35" s="221">
        <v>40301</v>
      </c>
      <c r="AK35">
        <v>82</v>
      </c>
      <c r="AL35">
        <f t="shared" si="4"/>
        <v>1509</v>
      </c>
      <c r="AM35">
        <f t="shared" si="0"/>
        <v>0.58150289017341039</v>
      </c>
    </row>
    <row r="36" spans="1:39" x14ac:dyDescent="0.25">
      <c r="A36" s="231">
        <v>40373</v>
      </c>
      <c r="B36" s="26">
        <v>0</v>
      </c>
      <c r="C36" s="223">
        <v>40737</v>
      </c>
      <c r="D36">
        <v>0</v>
      </c>
      <c r="E36" s="223">
        <v>41141</v>
      </c>
      <c r="F36" s="14">
        <v>0</v>
      </c>
      <c r="G36" s="223">
        <v>41540</v>
      </c>
      <c r="H36" s="14">
        <v>0</v>
      </c>
      <c r="I36" s="223">
        <v>41843</v>
      </c>
      <c r="J36" s="14">
        <v>1</v>
      </c>
      <c r="K36" s="223">
        <v>42205</v>
      </c>
      <c r="L36" s="14">
        <v>0</v>
      </c>
      <c r="M36" s="223">
        <v>42571</v>
      </c>
      <c r="N36" s="14">
        <v>1</v>
      </c>
      <c r="P36" s="229">
        <v>40325</v>
      </c>
      <c r="Q36">
        <v>181</v>
      </c>
      <c r="R36">
        <f t="shared" si="8"/>
        <v>5198</v>
      </c>
      <c r="S36" s="14">
        <f t="shared" si="5"/>
        <v>0.82915935555910036</v>
      </c>
      <c r="U36" s="221">
        <v>40232</v>
      </c>
      <c r="V36">
        <v>3</v>
      </c>
      <c r="W36">
        <f t="shared" si="9"/>
        <v>1075</v>
      </c>
      <c r="X36">
        <f t="shared" si="1"/>
        <v>0.34789644012944981</v>
      </c>
      <c r="Z36" s="4">
        <v>40268</v>
      </c>
      <c r="AA36" s="16">
        <v>14</v>
      </c>
      <c r="AB36">
        <f t="shared" si="6"/>
        <v>5282</v>
      </c>
      <c r="AC36">
        <f t="shared" si="2"/>
        <v>0.64414634146341465</v>
      </c>
      <c r="AE36" s="221">
        <v>40289</v>
      </c>
      <c r="AF36">
        <v>5</v>
      </c>
      <c r="AG36">
        <f t="shared" si="7"/>
        <v>3699</v>
      </c>
      <c r="AH36">
        <f t="shared" si="3"/>
        <v>0.88344877000238831</v>
      </c>
      <c r="AJ36" s="221">
        <v>40303</v>
      </c>
      <c r="AK36">
        <v>5</v>
      </c>
      <c r="AL36">
        <f t="shared" si="4"/>
        <v>1514</v>
      </c>
      <c r="AM36">
        <f t="shared" si="0"/>
        <v>0.58342967244701349</v>
      </c>
    </row>
    <row r="37" spans="1:39" x14ac:dyDescent="0.25">
      <c r="A37" s="231">
        <v>40399</v>
      </c>
      <c r="B37" s="26">
        <v>0</v>
      </c>
      <c r="C37" s="223">
        <v>40771</v>
      </c>
      <c r="D37">
        <v>1</v>
      </c>
      <c r="E37" s="223">
        <v>41176</v>
      </c>
      <c r="F37" s="14">
        <v>0</v>
      </c>
      <c r="G37" s="223">
        <v>41542</v>
      </c>
      <c r="H37" s="14">
        <v>0</v>
      </c>
      <c r="I37" s="223">
        <v>41869</v>
      </c>
      <c r="J37" s="14">
        <v>0</v>
      </c>
      <c r="K37" s="223">
        <v>42207</v>
      </c>
      <c r="L37" s="14">
        <v>0</v>
      </c>
      <c r="M37" s="223">
        <v>42598</v>
      </c>
      <c r="N37" s="14">
        <v>0</v>
      </c>
      <c r="P37" s="229">
        <v>40326</v>
      </c>
      <c r="Q37">
        <v>34</v>
      </c>
      <c r="R37">
        <f t="shared" si="8"/>
        <v>5232</v>
      </c>
      <c r="S37" s="14">
        <f t="shared" si="5"/>
        <v>0.83458286808103366</v>
      </c>
      <c r="U37" s="221">
        <v>40233</v>
      </c>
      <c r="V37">
        <v>7</v>
      </c>
      <c r="W37">
        <f t="shared" si="9"/>
        <v>1082</v>
      </c>
      <c r="X37">
        <f t="shared" si="1"/>
        <v>0.35016181229773463</v>
      </c>
      <c r="Z37" s="221">
        <v>40270</v>
      </c>
      <c r="AA37">
        <v>770</v>
      </c>
      <c r="AB37">
        <f t="shared" si="6"/>
        <v>6052</v>
      </c>
      <c r="AC37">
        <f t="shared" si="2"/>
        <v>0.73804878048780487</v>
      </c>
      <c r="AE37" s="221">
        <v>40291</v>
      </c>
      <c r="AF37">
        <v>1</v>
      </c>
      <c r="AG37">
        <f t="shared" si="7"/>
        <v>3700</v>
      </c>
      <c r="AH37">
        <f t="shared" si="3"/>
        <v>0.88368760449008832</v>
      </c>
      <c r="AJ37" s="221">
        <v>40304</v>
      </c>
      <c r="AK37">
        <v>17</v>
      </c>
      <c r="AL37">
        <f t="shared" si="4"/>
        <v>1531</v>
      </c>
      <c r="AM37">
        <f t="shared" si="0"/>
        <v>0.58998073217726399</v>
      </c>
    </row>
    <row r="38" spans="1:39" x14ac:dyDescent="0.25">
      <c r="A38" s="231">
        <v>40401</v>
      </c>
      <c r="B38" s="26">
        <v>0</v>
      </c>
      <c r="C38" s="223">
        <v>40784</v>
      </c>
      <c r="D38">
        <v>0</v>
      </c>
      <c r="E38" s="223">
        <v>41204</v>
      </c>
      <c r="F38" s="14">
        <v>0</v>
      </c>
      <c r="G38" s="223">
        <v>41568</v>
      </c>
      <c r="H38" s="14">
        <v>0</v>
      </c>
      <c r="I38" s="223">
        <v>41871</v>
      </c>
      <c r="J38" s="14">
        <v>0</v>
      </c>
      <c r="K38" s="223">
        <v>42233</v>
      </c>
      <c r="L38" s="14">
        <v>0</v>
      </c>
      <c r="M38" s="223">
        <v>42600</v>
      </c>
      <c r="N38" s="14">
        <v>0</v>
      </c>
      <c r="P38" s="229">
        <v>40327</v>
      </c>
      <c r="Q38">
        <v>135</v>
      </c>
      <c r="R38">
        <f t="shared" si="8"/>
        <v>5367</v>
      </c>
      <c r="S38" s="14">
        <f t="shared" si="5"/>
        <v>0.85611740309459239</v>
      </c>
      <c r="U38" s="221">
        <v>40233</v>
      </c>
      <c r="V38">
        <v>11</v>
      </c>
      <c r="W38">
        <f t="shared" si="9"/>
        <v>1093</v>
      </c>
      <c r="X38">
        <f t="shared" si="1"/>
        <v>0.35372168284789646</v>
      </c>
      <c r="Z38" s="221">
        <v>40270</v>
      </c>
      <c r="AA38">
        <v>16</v>
      </c>
      <c r="AB38">
        <f t="shared" si="6"/>
        <v>6068</v>
      </c>
      <c r="AC38">
        <f t="shared" si="2"/>
        <v>0.74</v>
      </c>
      <c r="AE38" s="221">
        <v>40292</v>
      </c>
      <c r="AF38">
        <v>27</v>
      </c>
      <c r="AG38">
        <f t="shared" si="7"/>
        <v>3727</v>
      </c>
      <c r="AH38">
        <f t="shared" si="3"/>
        <v>0.89013613565798899</v>
      </c>
      <c r="AJ38" s="221">
        <v>40305</v>
      </c>
      <c r="AK38">
        <v>13</v>
      </c>
      <c r="AL38">
        <f t="shared" si="4"/>
        <v>1544</v>
      </c>
      <c r="AM38">
        <f t="shared" si="0"/>
        <v>0.59499036608863198</v>
      </c>
    </row>
    <row r="39" spans="1:39" x14ac:dyDescent="0.25">
      <c r="A39" s="231">
        <v>40434</v>
      </c>
      <c r="B39" s="26">
        <v>0</v>
      </c>
      <c r="C39" s="223">
        <v>40798</v>
      </c>
      <c r="D39">
        <v>0</v>
      </c>
      <c r="E39" s="223">
        <v>41206</v>
      </c>
      <c r="F39" s="14">
        <v>0</v>
      </c>
      <c r="G39" s="223">
        <v>41570</v>
      </c>
      <c r="H39" s="14">
        <v>0</v>
      </c>
      <c r="I39" s="223">
        <v>41904</v>
      </c>
      <c r="J39" s="14">
        <v>0</v>
      </c>
      <c r="K39" s="223">
        <v>42235</v>
      </c>
      <c r="L39" s="14">
        <v>0</v>
      </c>
      <c r="M39" s="223">
        <v>42614</v>
      </c>
      <c r="N39" s="14">
        <v>0</v>
      </c>
      <c r="P39" s="229">
        <v>40329</v>
      </c>
      <c r="Q39">
        <v>32</v>
      </c>
      <c r="R39">
        <f t="shared" si="8"/>
        <v>5399</v>
      </c>
      <c r="S39" s="14">
        <f t="shared" si="5"/>
        <v>0.8612218854681768</v>
      </c>
      <c r="U39" s="221">
        <v>40235</v>
      </c>
      <c r="V39">
        <v>5</v>
      </c>
      <c r="W39">
        <f t="shared" si="9"/>
        <v>1098</v>
      </c>
      <c r="X39">
        <f t="shared" si="1"/>
        <v>0.35533980582524272</v>
      </c>
      <c r="Z39" s="221">
        <v>40270</v>
      </c>
      <c r="AA39">
        <v>108</v>
      </c>
      <c r="AB39">
        <f t="shared" si="6"/>
        <v>6176</v>
      </c>
      <c r="AC39">
        <f t="shared" si="2"/>
        <v>0.75317073170731708</v>
      </c>
      <c r="AE39" s="221">
        <v>40293</v>
      </c>
      <c r="AF39">
        <v>7</v>
      </c>
      <c r="AG39">
        <f t="shared" si="7"/>
        <v>3734</v>
      </c>
      <c r="AH39">
        <f t="shared" si="3"/>
        <v>0.89180797707188919</v>
      </c>
      <c r="AJ39" s="221">
        <v>40306</v>
      </c>
      <c r="AK39">
        <v>116</v>
      </c>
      <c r="AL39">
        <f t="shared" si="4"/>
        <v>1660</v>
      </c>
      <c r="AM39">
        <f t="shared" si="0"/>
        <v>0.63969171483622356</v>
      </c>
    </row>
    <row r="40" spans="1:39" x14ac:dyDescent="0.25">
      <c r="A40" s="231">
        <v>40436</v>
      </c>
      <c r="B40" s="26">
        <v>0</v>
      </c>
      <c r="C40" s="223">
        <v>40806</v>
      </c>
      <c r="D40">
        <v>0</v>
      </c>
      <c r="E40" s="223">
        <v>41227</v>
      </c>
      <c r="F40" s="14">
        <v>0</v>
      </c>
      <c r="G40" s="223">
        <v>41596</v>
      </c>
      <c r="H40" s="14">
        <v>0</v>
      </c>
      <c r="I40" s="223">
        <v>41908</v>
      </c>
      <c r="J40" s="14">
        <v>0</v>
      </c>
      <c r="K40" s="223">
        <v>42247</v>
      </c>
      <c r="L40" s="14">
        <v>0</v>
      </c>
      <c r="M40" s="223">
        <v>42633</v>
      </c>
      <c r="N40" s="14">
        <v>0</v>
      </c>
      <c r="P40" s="229">
        <v>40329</v>
      </c>
      <c r="Q40">
        <v>48</v>
      </c>
      <c r="R40">
        <f t="shared" si="8"/>
        <v>5447</v>
      </c>
      <c r="S40" s="14">
        <f t="shared" si="5"/>
        <v>0.86887860902855318</v>
      </c>
      <c r="U40" s="221">
        <v>40235</v>
      </c>
      <c r="V40">
        <v>49</v>
      </c>
      <c r="W40">
        <f t="shared" si="9"/>
        <v>1147</v>
      </c>
      <c r="X40">
        <f t="shared" si="1"/>
        <v>0.37119741100323622</v>
      </c>
      <c r="Z40" s="221">
        <v>40271</v>
      </c>
      <c r="AA40">
        <v>29</v>
      </c>
      <c r="AB40">
        <f t="shared" si="6"/>
        <v>6205</v>
      </c>
      <c r="AC40">
        <f t="shared" si="2"/>
        <v>0.75670731707317074</v>
      </c>
      <c r="AE40" s="4">
        <v>40302</v>
      </c>
      <c r="AF40" s="16">
        <v>1</v>
      </c>
      <c r="AG40">
        <f t="shared" si="7"/>
        <v>3735</v>
      </c>
      <c r="AH40">
        <f t="shared" si="3"/>
        <v>0.8920468115595892</v>
      </c>
      <c r="AJ40" s="221">
        <v>40314</v>
      </c>
      <c r="AK40">
        <v>17</v>
      </c>
      <c r="AL40">
        <f t="shared" si="4"/>
        <v>1677</v>
      </c>
      <c r="AM40">
        <f t="shared" si="0"/>
        <v>0.64624277456647394</v>
      </c>
    </row>
    <row r="41" spans="1:39" x14ac:dyDescent="0.25">
      <c r="A41" s="231">
        <v>40465</v>
      </c>
      <c r="B41" s="26">
        <v>0</v>
      </c>
      <c r="C41" s="223">
        <v>40813</v>
      </c>
      <c r="D41">
        <v>0</v>
      </c>
      <c r="E41" s="223">
        <v>41228</v>
      </c>
      <c r="F41" s="14">
        <v>0</v>
      </c>
      <c r="G41" s="223">
        <v>41625</v>
      </c>
      <c r="H41" s="14">
        <v>0</v>
      </c>
      <c r="I41" s="223">
        <v>41934</v>
      </c>
      <c r="J41" s="14">
        <v>0</v>
      </c>
      <c r="K41" s="223">
        <v>42268</v>
      </c>
      <c r="L41" s="14">
        <v>0</v>
      </c>
      <c r="M41" s="223">
        <v>42634</v>
      </c>
      <c r="N41" s="14">
        <v>0</v>
      </c>
      <c r="P41" s="230">
        <v>40351</v>
      </c>
      <c r="Q41">
        <v>22</v>
      </c>
      <c r="R41">
        <f t="shared" si="8"/>
        <v>5469</v>
      </c>
      <c r="S41" s="14">
        <f t="shared" si="5"/>
        <v>0.87238794066039238</v>
      </c>
      <c r="U41" s="221">
        <v>40240</v>
      </c>
      <c r="V41">
        <v>14</v>
      </c>
      <c r="W41">
        <f t="shared" si="9"/>
        <v>1161</v>
      </c>
      <c r="X41">
        <f t="shared" si="1"/>
        <v>0.3757281553398058</v>
      </c>
      <c r="Z41" s="221">
        <v>40273</v>
      </c>
      <c r="AA41">
        <v>51</v>
      </c>
      <c r="AB41">
        <f t="shared" si="6"/>
        <v>6256</v>
      </c>
      <c r="AC41">
        <f t="shared" si="2"/>
        <v>0.76292682926829269</v>
      </c>
      <c r="AE41" s="4">
        <v>40310</v>
      </c>
      <c r="AF41" s="16">
        <v>31</v>
      </c>
      <c r="AG41">
        <f t="shared" si="7"/>
        <v>3766</v>
      </c>
      <c r="AH41">
        <f t="shared" si="3"/>
        <v>0.89945068067828993</v>
      </c>
      <c r="AJ41" s="4">
        <v>40322</v>
      </c>
      <c r="AK41" s="11">
        <v>59</v>
      </c>
      <c r="AL41">
        <f t="shared" si="4"/>
        <v>1736</v>
      </c>
      <c r="AM41">
        <f t="shared" si="0"/>
        <v>0.66897880539499033</v>
      </c>
    </row>
    <row r="42" spans="1:39" x14ac:dyDescent="0.25">
      <c r="A42" s="231">
        <v>40469</v>
      </c>
      <c r="B42" s="26">
        <v>0</v>
      </c>
      <c r="C42" s="223">
        <v>40833</v>
      </c>
      <c r="D42">
        <v>0</v>
      </c>
      <c r="E42" s="223">
        <v>41232</v>
      </c>
      <c r="F42" s="14">
        <v>0</v>
      </c>
      <c r="G42" s="223">
        <v>41626</v>
      </c>
      <c r="H42" s="14">
        <v>0</v>
      </c>
      <c r="I42" s="223">
        <v>41960</v>
      </c>
      <c r="J42" s="14">
        <v>1</v>
      </c>
      <c r="K42" s="223">
        <v>42270</v>
      </c>
      <c r="L42" s="14">
        <v>0</v>
      </c>
      <c r="M42" s="223">
        <v>42661</v>
      </c>
      <c r="N42" s="14">
        <v>0</v>
      </c>
      <c r="P42" s="229">
        <v>40354</v>
      </c>
      <c r="Q42">
        <v>12</v>
      </c>
      <c r="R42">
        <f t="shared" si="8"/>
        <v>5481</v>
      </c>
      <c r="S42" s="14">
        <f t="shared" si="5"/>
        <v>0.87430212155048648</v>
      </c>
      <c r="U42" s="221">
        <v>40242</v>
      </c>
      <c r="V42">
        <v>15</v>
      </c>
      <c r="W42">
        <f t="shared" si="9"/>
        <v>1176</v>
      </c>
      <c r="X42">
        <f t="shared" si="1"/>
        <v>0.38058252427184464</v>
      </c>
      <c r="Z42" s="221">
        <v>40276</v>
      </c>
      <c r="AA42">
        <v>27</v>
      </c>
      <c r="AB42">
        <f t="shared" si="6"/>
        <v>6283</v>
      </c>
      <c r="AC42">
        <f t="shared" si="2"/>
        <v>0.76621951219512197</v>
      </c>
      <c r="AE42" s="233">
        <v>40316</v>
      </c>
      <c r="AF42" s="234">
        <v>33</v>
      </c>
      <c r="AG42" s="234">
        <f t="shared" si="7"/>
        <v>3799</v>
      </c>
      <c r="AH42" s="234">
        <f t="shared" si="3"/>
        <v>0.90733221877239079</v>
      </c>
      <c r="AJ42" s="221">
        <v>40329</v>
      </c>
      <c r="AK42">
        <v>19</v>
      </c>
      <c r="AL42">
        <f t="shared" si="4"/>
        <v>1755</v>
      </c>
      <c r="AM42">
        <f t="shared" si="0"/>
        <v>0.67630057803468213</v>
      </c>
    </row>
    <row r="43" spans="1:39" x14ac:dyDescent="0.25">
      <c r="A43" s="231">
        <v>40470</v>
      </c>
      <c r="B43" s="26">
        <v>0</v>
      </c>
      <c r="C43" s="223">
        <v>40835</v>
      </c>
      <c r="D43">
        <v>0</v>
      </c>
      <c r="E43" s="223">
        <v>41246</v>
      </c>
      <c r="F43" s="14">
        <v>0</v>
      </c>
      <c r="G43" s="223"/>
      <c r="H43" s="104" t="s">
        <v>105</v>
      </c>
      <c r="I43" s="223">
        <v>41962</v>
      </c>
      <c r="J43" s="14">
        <v>0</v>
      </c>
      <c r="K43" s="223">
        <v>42296</v>
      </c>
      <c r="L43" s="14">
        <v>0</v>
      </c>
      <c r="M43" s="223">
        <v>42662</v>
      </c>
      <c r="N43" s="14">
        <v>0</v>
      </c>
      <c r="P43" s="229">
        <v>40355</v>
      </c>
      <c r="Q43">
        <v>14</v>
      </c>
      <c r="R43">
        <f t="shared" si="8"/>
        <v>5495</v>
      </c>
      <c r="S43" s="14">
        <f t="shared" si="5"/>
        <v>0.87653533258892968</v>
      </c>
      <c r="U43" s="221">
        <v>40244</v>
      </c>
      <c r="V43">
        <v>0</v>
      </c>
      <c r="W43">
        <f t="shared" si="9"/>
        <v>1176</v>
      </c>
      <c r="X43">
        <f t="shared" si="1"/>
        <v>0.38058252427184464</v>
      </c>
      <c r="Z43" s="221">
        <v>40278</v>
      </c>
      <c r="AA43">
        <v>2</v>
      </c>
      <c r="AB43">
        <f t="shared" si="6"/>
        <v>6285</v>
      </c>
      <c r="AC43">
        <f t="shared" si="2"/>
        <v>0.76646341463414636</v>
      </c>
      <c r="AE43" s="221">
        <v>40317</v>
      </c>
      <c r="AF43">
        <v>13</v>
      </c>
      <c r="AG43">
        <f t="shared" si="7"/>
        <v>3812</v>
      </c>
      <c r="AH43">
        <f t="shared" si="3"/>
        <v>0.91043706711249106</v>
      </c>
      <c r="AJ43" s="221">
        <v>40331</v>
      </c>
      <c r="AK43">
        <v>68</v>
      </c>
      <c r="AL43">
        <f t="shared" si="4"/>
        <v>1823</v>
      </c>
      <c r="AM43">
        <f t="shared" si="0"/>
        <v>0.70250481695568401</v>
      </c>
    </row>
    <row r="44" spans="1:39" x14ac:dyDescent="0.25">
      <c r="A44" s="231">
        <v>40497</v>
      </c>
      <c r="B44" s="26">
        <v>0</v>
      </c>
      <c r="C44" s="223">
        <v>40848</v>
      </c>
      <c r="D44">
        <v>0</v>
      </c>
      <c r="E44" s="223">
        <v>41247</v>
      </c>
      <c r="F44" s="14">
        <v>0</v>
      </c>
      <c r="G44" s="223">
        <v>41281</v>
      </c>
      <c r="H44" s="14">
        <v>28</v>
      </c>
      <c r="I44" s="223">
        <v>41989</v>
      </c>
      <c r="J44" s="14">
        <v>0</v>
      </c>
      <c r="K44" s="223">
        <v>42298</v>
      </c>
      <c r="L44" s="14">
        <v>0</v>
      </c>
      <c r="M44" s="223">
        <v>42676</v>
      </c>
      <c r="N44" s="14">
        <v>0</v>
      </c>
      <c r="P44" s="229">
        <v>40356</v>
      </c>
      <c r="Q44">
        <v>38</v>
      </c>
      <c r="R44">
        <f t="shared" si="8"/>
        <v>5533</v>
      </c>
      <c r="S44" s="14">
        <f t="shared" si="5"/>
        <v>0.88259690540756097</v>
      </c>
      <c r="U44" s="221">
        <v>40245</v>
      </c>
      <c r="V44">
        <v>278</v>
      </c>
      <c r="W44">
        <f t="shared" si="9"/>
        <v>1454</v>
      </c>
      <c r="X44">
        <f t="shared" si="1"/>
        <v>0.47055016181229775</v>
      </c>
      <c r="Z44" s="221">
        <v>40279</v>
      </c>
      <c r="AA44">
        <v>441</v>
      </c>
      <c r="AB44">
        <f t="shared" si="6"/>
        <v>6726</v>
      </c>
      <c r="AC44">
        <f t="shared" si="2"/>
        <v>0.82024390243902434</v>
      </c>
      <c r="AE44" s="221">
        <v>40317</v>
      </c>
      <c r="AF44">
        <v>2</v>
      </c>
      <c r="AG44">
        <f t="shared" si="7"/>
        <v>3814</v>
      </c>
      <c r="AH44">
        <f t="shared" si="3"/>
        <v>0.91091473608789109</v>
      </c>
      <c r="AJ44" s="221">
        <v>40332</v>
      </c>
      <c r="AK44">
        <v>74</v>
      </c>
      <c r="AL44">
        <f t="shared" si="4"/>
        <v>1897</v>
      </c>
      <c r="AM44">
        <f t="shared" si="0"/>
        <v>0.73102119460500958</v>
      </c>
    </row>
    <row r="45" spans="1:39" x14ac:dyDescent="0.25">
      <c r="A45" s="231">
        <v>40499</v>
      </c>
      <c r="B45" s="26">
        <v>0</v>
      </c>
      <c r="C45" s="223">
        <v>40861</v>
      </c>
      <c r="D45">
        <v>0</v>
      </c>
      <c r="E45" s="223">
        <v>41262</v>
      </c>
      <c r="F45" s="14">
        <v>0</v>
      </c>
      <c r="G45" s="223">
        <v>41310</v>
      </c>
      <c r="H45" s="14">
        <v>47</v>
      </c>
      <c r="I45" s="223">
        <v>41990</v>
      </c>
      <c r="J45" s="14">
        <v>0</v>
      </c>
      <c r="K45" s="223">
        <v>42324</v>
      </c>
      <c r="L45" s="14">
        <v>0</v>
      </c>
      <c r="M45" s="223">
        <v>42677</v>
      </c>
      <c r="N45" s="14">
        <v>0</v>
      </c>
      <c r="P45" s="229">
        <v>40356</v>
      </c>
      <c r="Q45">
        <v>40</v>
      </c>
      <c r="R45">
        <f t="shared" si="8"/>
        <v>5573</v>
      </c>
      <c r="S45" s="14">
        <f t="shared" si="5"/>
        <v>0.88897750837454137</v>
      </c>
      <c r="U45" s="4">
        <v>40246</v>
      </c>
      <c r="V45">
        <v>2</v>
      </c>
      <c r="W45">
        <f t="shared" si="9"/>
        <v>1456</v>
      </c>
      <c r="X45">
        <f t="shared" si="1"/>
        <v>0.47119741100323626</v>
      </c>
      <c r="Z45" s="4">
        <v>40280</v>
      </c>
      <c r="AA45" s="16">
        <v>3</v>
      </c>
      <c r="AB45">
        <f t="shared" si="6"/>
        <v>6729</v>
      </c>
      <c r="AC45">
        <f t="shared" si="2"/>
        <v>0.82060975609756093</v>
      </c>
      <c r="AE45" s="221">
        <v>40319</v>
      </c>
      <c r="AF45">
        <v>125</v>
      </c>
      <c r="AG45">
        <f t="shared" si="7"/>
        <v>3939</v>
      </c>
      <c r="AH45">
        <f t="shared" si="3"/>
        <v>0.9407690470503941</v>
      </c>
      <c r="AJ45" s="221">
        <v>40333</v>
      </c>
      <c r="AK45">
        <v>111</v>
      </c>
      <c r="AL45">
        <f t="shared" si="4"/>
        <v>2008</v>
      </c>
      <c r="AM45">
        <f t="shared" si="0"/>
        <v>0.77379576107899806</v>
      </c>
    </row>
    <row r="46" spans="1:39" x14ac:dyDescent="0.25">
      <c r="A46" s="231">
        <v>40518</v>
      </c>
      <c r="B46" s="26">
        <v>0</v>
      </c>
      <c r="C46" s="223">
        <v>40863</v>
      </c>
      <c r="D46">
        <v>0</v>
      </c>
      <c r="E46" s="223"/>
      <c r="F46" s="104" t="s">
        <v>105</v>
      </c>
      <c r="G46" s="223">
        <v>41344</v>
      </c>
      <c r="H46" s="14">
        <v>7</v>
      </c>
      <c r="I46" s="223"/>
      <c r="J46" s="104" t="s">
        <v>105</v>
      </c>
      <c r="K46" s="223">
        <v>42326</v>
      </c>
      <c r="L46" s="14">
        <v>0</v>
      </c>
      <c r="M46" s="223">
        <v>42682</v>
      </c>
      <c r="N46" s="14">
        <v>0</v>
      </c>
      <c r="P46" s="229">
        <v>40357</v>
      </c>
      <c r="Q46">
        <v>31</v>
      </c>
      <c r="R46">
        <f t="shared" si="8"/>
        <v>5604</v>
      </c>
      <c r="S46" s="14">
        <f t="shared" si="5"/>
        <v>0.89392247567395122</v>
      </c>
      <c r="U46" s="221">
        <v>40247</v>
      </c>
      <c r="V46">
        <v>2</v>
      </c>
      <c r="W46">
        <f t="shared" si="9"/>
        <v>1458</v>
      </c>
      <c r="X46">
        <f t="shared" si="1"/>
        <v>0.47184466019417476</v>
      </c>
      <c r="Z46" s="221">
        <v>40284</v>
      </c>
      <c r="AA46">
        <v>1</v>
      </c>
      <c r="AB46">
        <f t="shared" si="6"/>
        <v>6730</v>
      </c>
      <c r="AC46">
        <f t="shared" si="2"/>
        <v>0.82073170731707312</v>
      </c>
      <c r="AE46" s="221">
        <v>40320</v>
      </c>
      <c r="AF46">
        <v>21</v>
      </c>
      <c r="AG46">
        <f t="shared" si="7"/>
        <v>3960</v>
      </c>
      <c r="AH46">
        <f t="shared" si="3"/>
        <v>0.94578457129209459</v>
      </c>
      <c r="AJ46" s="221">
        <v>40334</v>
      </c>
      <c r="AK46">
        <v>25</v>
      </c>
      <c r="AL46">
        <f t="shared" si="4"/>
        <v>2033</v>
      </c>
      <c r="AM46">
        <f t="shared" si="0"/>
        <v>0.78342967244701345</v>
      </c>
    </row>
    <row r="47" spans="1:39" x14ac:dyDescent="0.25">
      <c r="A47" s="231">
        <v>40519</v>
      </c>
      <c r="B47" s="26">
        <v>0</v>
      </c>
      <c r="C47" s="223">
        <v>40890</v>
      </c>
      <c r="D47">
        <v>0</v>
      </c>
      <c r="E47" s="223">
        <v>40932</v>
      </c>
      <c r="F47" s="14">
        <v>72</v>
      </c>
      <c r="G47" s="223">
        <v>41366</v>
      </c>
      <c r="H47" s="14">
        <v>16</v>
      </c>
      <c r="I47" s="223">
        <v>41666</v>
      </c>
      <c r="J47" s="14">
        <v>24</v>
      </c>
      <c r="K47" s="223">
        <v>42339</v>
      </c>
      <c r="L47" s="14">
        <v>0</v>
      </c>
      <c r="M47" s="223">
        <v>42685</v>
      </c>
      <c r="N47" s="14">
        <v>0</v>
      </c>
      <c r="P47" s="235">
        <v>40358</v>
      </c>
      <c r="Q47" s="234">
        <v>43</v>
      </c>
      <c r="R47" s="234">
        <f t="shared" si="8"/>
        <v>5647</v>
      </c>
      <c r="S47" s="236">
        <f t="shared" si="5"/>
        <v>0.90078162386345506</v>
      </c>
      <c r="U47" s="221">
        <v>40249</v>
      </c>
      <c r="V47">
        <v>4</v>
      </c>
      <c r="W47">
        <f t="shared" si="9"/>
        <v>1462</v>
      </c>
      <c r="X47">
        <f t="shared" si="1"/>
        <v>0.47313915857605177</v>
      </c>
      <c r="Z47" s="221">
        <v>40291</v>
      </c>
      <c r="AA47">
        <v>0</v>
      </c>
      <c r="AB47">
        <f t="shared" si="6"/>
        <v>6730</v>
      </c>
      <c r="AC47">
        <f t="shared" si="2"/>
        <v>0.82073170731707312</v>
      </c>
      <c r="AE47" s="221">
        <v>40322</v>
      </c>
      <c r="AF47">
        <v>137</v>
      </c>
      <c r="AG47">
        <f t="shared" si="7"/>
        <v>4097</v>
      </c>
      <c r="AH47">
        <f t="shared" si="3"/>
        <v>0.97850489610699787</v>
      </c>
      <c r="AJ47" s="4">
        <v>40343</v>
      </c>
      <c r="AK47" s="11">
        <v>315</v>
      </c>
      <c r="AL47">
        <f t="shared" si="4"/>
        <v>2348</v>
      </c>
      <c r="AM47">
        <f t="shared" si="0"/>
        <v>0.90481695568400766</v>
      </c>
    </row>
    <row r="48" spans="1:39" x14ac:dyDescent="0.25">
      <c r="A48" s="231">
        <v>40534</v>
      </c>
      <c r="B48" s="26">
        <v>0</v>
      </c>
      <c r="C48" s="223">
        <v>40896</v>
      </c>
      <c r="D48">
        <v>1</v>
      </c>
      <c r="E48" s="223">
        <v>40955</v>
      </c>
      <c r="F48" s="14">
        <v>191</v>
      </c>
      <c r="G48" s="223">
        <v>41395</v>
      </c>
      <c r="H48" s="14">
        <v>5</v>
      </c>
      <c r="I48" s="223">
        <v>41688</v>
      </c>
      <c r="J48" s="14">
        <v>82</v>
      </c>
      <c r="K48" s="223">
        <v>42347</v>
      </c>
      <c r="L48" s="14">
        <v>0</v>
      </c>
      <c r="M48" s="223">
        <v>42688</v>
      </c>
      <c r="N48" s="14">
        <v>0</v>
      </c>
      <c r="P48" s="230">
        <v>40381</v>
      </c>
      <c r="Q48">
        <v>59</v>
      </c>
      <c r="R48">
        <f t="shared" si="8"/>
        <v>5706</v>
      </c>
      <c r="S48" s="14">
        <f t="shared" si="5"/>
        <v>0.9101930132397511</v>
      </c>
      <c r="U48" s="221">
        <v>40250</v>
      </c>
      <c r="V48">
        <v>3</v>
      </c>
      <c r="W48">
        <f t="shared" si="9"/>
        <v>1465</v>
      </c>
      <c r="X48">
        <f t="shared" si="1"/>
        <v>0.47411003236245952</v>
      </c>
      <c r="Z48" s="221">
        <v>40299</v>
      </c>
      <c r="AA48">
        <v>5</v>
      </c>
      <c r="AB48">
        <f t="shared" si="6"/>
        <v>6735</v>
      </c>
      <c r="AC48">
        <f t="shared" si="2"/>
        <v>0.8213414634146341</v>
      </c>
      <c r="AE48" s="221">
        <v>40329</v>
      </c>
      <c r="AF48">
        <v>0</v>
      </c>
      <c r="AG48">
        <f t="shared" si="7"/>
        <v>4097</v>
      </c>
      <c r="AH48">
        <f t="shared" si="3"/>
        <v>0.97850489610699787</v>
      </c>
      <c r="AJ48" s="221">
        <v>40350</v>
      </c>
      <c r="AK48">
        <v>50</v>
      </c>
      <c r="AL48">
        <f t="shared" si="4"/>
        <v>2398</v>
      </c>
      <c r="AM48">
        <f t="shared" si="0"/>
        <v>0.92408477842003856</v>
      </c>
    </row>
    <row r="49" spans="1:39" x14ac:dyDescent="0.25">
      <c r="A49" s="231">
        <v>40541</v>
      </c>
      <c r="B49" s="26">
        <v>0</v>
      </c>
      <c r="C49" s="223">
        <v>40897</v>
      </c>
      <c r="D49">
        <v>0</v>
      </c>
      <c r="E49" s="223">
        <v>40974</v>
      </c>
      <c r="F49" s="14">
        <v>114</v>
      </c>
      <c r="G49" s="223">
        <v>41430</v>
      </c>
      <c r="H49" s="14">
        <v>80</v>
      </c>
      <c r="I49" s="223">
        <v>41701</v>
      </c>
      <c r="J49" s="14">
        <v>178</v>
      </c>
      <c r="K49" s="223">
        <v>42354</v>
      </c>
      <c r="L49" s="14">
        <v>0</v>
      </c>
      <c r="M49" s="223">
        <v>42689</v>
      </c>
      <c r="N49" s="14">
        <v>0</v>
      </c>
      <c r="P49" s="229">
        <v>40383</v>
      </c>
      <c r="Q49">
        <v>1</v>
      </c>
      <c r="R49">
        <f t="shared" si="8"/>
        <v>5707</v>
      </c>
      <c r="S49" s="14">
        <f t="shared" si="5"/>
        <v>0.91035252831392566</v>
      </c>
      <c r="U49" s="221">
        <v>40251</v>
      </c>
      <c r="V49">
        <v>57</v>
      </c>
      <c r="W49">
        <f t="shared" si="9"/>
        <v>1522</v>
      </c>
      <c r="X49">
        <f t="shared" si="1"/>
        <v>0.4925566343042071</v>
      </c>
      <c r="Z49" s="221">
        <v>40300</v>
      </c>
      <c r="AA49">
        <v>106</v>
      </c>
      <c r="AB49">
        <f t="shared" si="6"/>
        <v>6841</v>
      </c>
      <c r="AC49">
        <f t="shared" si="2"/>
        <v>0.83426829268292679</v>
      </c>
      <c r="AE49" s="221">
        <v>40342</v>
      </c>
      <c r="AF49">
        <v>0</v>
      </c>
      <c r="AG49">
        <f t="shared" si="7"/>
        <v>4097</v>
      </c>
      <c r="AH49">
        <f t="shared" si="3"/>
        <v>0.97850489610699787</v>
      </c>
      <c r="AJ49" s="221">
        <v>40360</v>
      </c>
      <c r="AK49">
        <v>23</v>
      </c>
      <c r="AL49">
        <f t="shared" si="4"/>
        <v>2421</v>
      </c>
      <c r="AM49">
        <f t="shared" si="0"/>
        <v>0.93294797687861275</v>
      </c>
    </row>
    <row r="50" spans="1:39" x14ac:dyDescent="0.25">
      <c r="A50" s="231">
        <v>40554</v>
      </c>
      <c r="B50" s="26">
        <v>94</v>
      </c>
      <c r="C50" s="223"/>
      <c r="E50" s="223">
        <v>41001</v>
      </c>
      <c r="F50" s="14">
        <v>770</v>
      </c>
      <c r="G50" s="223">
        <v>41457</v>
      </c>
      <c r="H50" s="14">
        <v>4</v>
      </c>
      <c r="I50" s="223">
        <v>41731</v>
      </c>
      <c r="J50" s="14">
        <v>108</v>
      </c>
      <c r="K50" s="223">
        <v>42355</v>
      </c>
      <c r="L50" s="14">
        <v>0</v>
      </c>
      <c r="M50" s="223">
        <v>42690</v>
      </c>
      <c r="N50" s="14">
        <v>0</v>
      </c>
      <c r="P50" s="229">
        <v>40384</v>
      </c>
      <c r="Q50">
        <v>2</v>
      </c>
      <c r="R50">
        <f t="shared" si="8"/>
        <v>5709</v>
      </c>
      <c r="S50" s="14">
        <f t="shared" si="5"/>
        <v>0.91067155846227466</v>
      </c>
      <c r="U50" s="221">
        <v>40252</v>
      </c>
      <c r="V50">
        <v>85</v>
      </c>
      <c r="W50">
        <f t="shared" si="9"/>
        <v>1607</v>
      </c>
      <c r="X50">
        <f t="shared" si="1"/>
        <v>0.52006472491909383</v>
      </c>
      <c r="Z50" s="221">
        <v>40301</v>
      </c>
      <c r="AA50">
        <v>60</v>
      </c>
      <c r="AB50">
        <f t="shared" si="6"/>
        <v>6901</v>
      </c>
      <c r="AC50">
        <f t="shared" si="2"/>
        <v>0.84158536585365851</v>
      </c>
      <c r="AE50" s="221">
        <v>40348</v>
      </c>
      <c r="AF50">
        <v>4</v>
      </c>
      <c r="AG50">
        <f t="shared" si="7"/>
        <v>4101</v>
      </c>
      <c r="AH50">
        <f t="shared" si="3"/>
        <v>0.97946023405779792</v>
      </c>
      <c r="AJ50" s="221">
        <v>40361</v>
      </c>
      <c r="AK50">
        <v>14</v>
      </c>
      <c r="AL50">
        <f t="shared" si="4"/>
        <v>2435</v>
      </c>
      <c r="AM50">
        <f t="shared" si="0"/>
        <v>0.93834296724470134</v>
      </c>
    </row>
    <row r="51" spans="1:39" x14ac:dyDescent="0.25">
      <c r="A51" s="231"/>
      <c r="B51" s="26" t="s">
        <v>105</v>
      </c>
      <c r="C51" s="223"/>
      <c r="D51" t="s">
        <v>105</v>
      </c>
      <c r="E51" s="223">
        <v>41031</v>
      </c>
      <c r="F51" s="14">
        <v>106</v>
      </c>
      <c r="G51" s="223">
        <v>41492</v>
      </c>
      <c r="H51" s="14">
        <v>2</v>
      </c>
      <c r="I51" s="223">
        <v>41778</v>
      </c>
      <c r="J51" s="14">
        <v>13</v>
      </c>
      <c r="K51" s="223">
        <v>42366</v>
      </c>
      <c r="L51" s="14">
        <v>0</v>
      </c>
      <c r="M51" s="223">
        <v>42691</v>
      </c>
      <c r="N51" s="14">
        <v>0</v>
      </c>
      <c r="P51" s="229">
        <v>40387</v>
      </c>
      <c r="Q51">
        <v>41</v>
      </c>
      <c r="R51">
        <f t="shared" si="8"/>
        <v>5750</v>
      </c>
      <c r="S51" s="14">
        <f t="shared" si="5"/>
        <v>0.91721167650342961</v>
      </c>
      <c r="U51" s="221">
        <v>40254</v>
      </c>
      <c r="V51">
        <v>4</v>
      </c>
      <c r="W51">
        <f t="shared" si="9"/>
        <v>1611</v>
      </c>
      <c r="X51">
        <f t="shared" si="1"/>
        <v>0.52135922330097084</v>
      </c>
      <c r="Z51" s="221">
        <v>40303</v>
      </c>
      <c r="AA51">
        <v>360</v>
      </c>
      <c r="AB51">
        <f t="shared" si="6"/>
        <v>7261</v>
      </c>
      <c r="AC51">
        <f t="shared" si="2"/>
        <v>0.88548780487804879</v>
      </c>
      <c r="AE51" s="221">
        <v>40349</v>
      </c>
      <c r="AF51">
        <v>5</v>
      </c>
      <c r="AG51">
        <f t="shared" si="7"/>
        <v>4106</v>
      </c>
      <c r="AH51">
        <f t="shared" si="3"/>
        <v>0.98065440649629809</v>
      </c>
      <c r="AJ51" s="221">
        <v>40362</v>
      </c>
      <c r="AK51">
        <v>73</v>
      </c>
      <c r="AL51">
        <f t="shared" si="4"/>
        <v>2508</v>
      </c>
      <c r="AM51">
        <f t="shared" si="0"/>
        <v>0.96647398843930632</v>
      </c>
    </row>
    <row r="52" spans="1:39" x14ac:dyDescent="0.25">
      <c r="A52" s="231">
        <v>40204</v>
      </c>
      <c r="B52" s="26">
        <v>207</v>
      </c>
      <c r="C52" s="223">
        <v>40553</v>
      </c>
      <c r="D52">
        <v>107</v>
      </c>
      <c r="E52" s="223">
        <v>41064</v>
      </c>
      <c r="F52" s="14">
        <v>41</v>
      </c>
      <c r="G52" s="223">
        <v>41528</v>
      </c>
      <c r="H52" s="14">
        <v>6</v>
      </c>
      <c r="I52" s="223">
        <v>41814</v>
      </c>
      <c r="J52" s="14">
        <v>13</v>
      </c>
      <c r="K52" s="223">
        <v>42368</v>
      </c>
      <c r="L52" s="14">
        <v>0</v>
      </c>
      <c r="M52" s="223">
        <v>42693</v>
      </c>
      <c r="N52" s="14">
        <v>0</v>
      </c>
      <c r="P52" s="229">
        <v>40389</v>
      </c>
      <c r="Q52">
        <v>2</v>
      </c>
      <c r="R52">
        <f t="shared" si="8"/>
        <v>5752</v>
      </c>
      <c r="S52" s="14">
        <f t="shared" si="5"/>
        <v>0.9175307066517786</v>
      </c>
      <c r="U52" s="221">
        <v>40256</v>
      </c>
      <c r="V52">
        <v>0</v>
      </c>
      <c r="W52">
        <f t="shared" si="9"/>
        <v>1611</v>
      </c>
      <c r="X52">
        <f t="shared" si="1"/>
        <v>0.52135922330097084</v>
      </c>
      <c r="Z52" s="221">
        <v>40304</v>
      </c>
      <c r="AA52">
        <v>0</v>
      </c>
      <c r="AB52">
        <f t="shared" si="6"/>
        <v>7261</v>
      </c>
      <c r="AC52">
        <f t="shared" si="2"/>
        <v>0.88548780487804879</v>
      </c>
      <c r="AE52" s="221">
        <v>40350</v>
      </c>
      <c r="AF52">
        <v>0</v>
      </c>
      <c r="AG52">
        <f t="shared" si="7"/>
        <v>4106</v>
      </c>
      <c r="AH52">
        <f t="shared" si="3"/>
        <v>0.98065440649629809</v>
      </c>
      <c r="AJ52" s="221">
        <v>40364</v>
      </c>
      <c r="AK52">
        <v>6</v>
      </c>
      <c r="AL52">
        <f t="shared" si="4"/>
        <v>2514</v>
      </c>
      <c r="AM52">
        <f t="shared" si="0"/>
        <v>0.96878612716763002</v>
      </c>
    </row>
    <row r="53" spans="1:39" x14ac:dyDescent="0.25">
      <c r="A53" s="231">
        <v>40212</v>
      </c>
      <c r="B53" s="26">
        <v>86</v>
      </c>
      <c r="C53" s="223">
        <v>40583</v>
      </c>
      <c r="D53">
        <v>1655</v>
      </c>
      <c r="E53" s="223">
        <v>41102</v>
      </c>
      <c r="F53" s="14">
        <v>8</v>
      </c>
      <c r="G53" s="223">
        <v>41554</v>
      </c>
      <c r="H53" s="14">
        <v>0</v>
      </c>
      <c r="I53" s="223">
        <v>41827</v>
      </c>
      <c r="J53" s="14">
        <v>10</v>
      </c>
      <c r="K53" s="223"/>
      <c r="L53" s="14"/>
      <c r="M53" s="223">
        <v>42695</v>
      </c>
      <c r="N53" s="14">
        <v>0</v>
      </c>
      <c r="P53" s="229">
        <v>40389</v>
      </c>
      <c r="Q53">
        <v>0</v>
      </c>
      <c r="R53">
        <f t="shared" si="8"/>
        <v>5752</v>
      </c>
      <c r="S53" s="14">
        <f t="shared" si="5"/>
        <v>0.9175307066517786</v>
      </c>
      <c r="U53" s="221">
        <v>40257</v>
      </c>
      <c r="V53">
        <v>11</v>
      </c>
      <c r="W53">
        <f t="shared" si="9"/>
        <v>1622</v>
      </c>
      <c r="X53">
        <f t="shared" si="1"/>
        <v>0.52491909385113267</v>
      </c>
      <c r="Z53" s="221">
        <v>40306</v>
      </c>
      <c r="AA53">
        <v>5</v>
      </c>
      <c r="AB53">
        <f t="shared" si="6"/>
        <v>7266</v>
      </c>
      <c r="AC53">
        <f t="shared" si="2"/>
        <v>0.88609756097560977</v>
      </c>
      <c r="AE53" s="4">
        <v>40351</v>
      </c>
      <c r="AF53" s="16">
        <v>37</v>
      </c>
      <c r="AG53">
        <f t="shared" si="7"/>
        <v>4143</v>
      </c>
      <c r="AH53">
        <f t="shared" si="3"/>
        <v>0.989491282541199</v>
      </c>
      <c r="AJ53" s="221">
        <v>40366</v>
      </c>
      <c r="AK53">
        <v>28</v>
      </c>
      <c r="AL53">
        <f t="shared" si="4"/>
        <v>2542</v>
      </c>
      <c r="AM53">
        <f t="shared" si="0"/>
        <v>0.97957610789980731</v>
      </c>
    </row>
    <row r="54" spans="1:39" x14ac:dyDescent="0.25">
      <c r="A54" s="231">
        <v>40268</v>
      </c>
      <c r="B54" s="26">
        <v>14</v>
      </c>
      <c r="C54" s="223">
        <v>40605</v>
      </c>
      <c r="D54">
        <v>43</v>
      </c>
      <c r="E54" s="223">
        <v>41129</v>
      </c>
      <c r="F54" s="14">
        <v>3</v>
      </c>
      <c r="G54" s="223">
        <v>41583</v>
      </c>
      <c r="H54" s="14">
        <v>0</v>
      </c>
      <c r="I54" s="223">
        <v>41855</v>
      </c>
      <c r="J54" s="14">
        <v>0</v>
      </c>
      <c r="K54" s="223"/>
      <c r="L54" s="104" t="s">
        <v>105</v>
      </c>
      <c r="M54" s="223">
        <v>42696</v>
      </c>
      <c r="N54" s="14">
        <v>0</v>
      </c>
      <c r="P54" s="229">
        <v>40390</v>
      </c>
      <c r="Q54">
        <v>9</v>
      </c>
      <c r="R54">
        <f t="shared" si="8"/>
        <v>5761</v>
      </c>
      <c r="S54" s="14">
        <f t="shared" si="5"/>
        <v>0.91896634231934915</v>
      </c>
      <c r="U54" s="221">
        <v>40258</v>
      </c>
      <c r="V54">
        <v>23</v>
      </c>
      <c r="W54">
        <f t="shared" si="9"/>
        <v>1645</v>
      </c>
      <c r="X54">
        <f t="shared" si="1"/>
        <v>0.53236245954692551</v>
      </c>
      <c r="Z54" s="4">
        <v>40310</v>
      </c>
      <c r="AA54" s="16">
        <v>33</v>
      </c>
      <c r="AB54">
        <f t="shared" si="6"/>
        <v>7299</v>
      </c>
      <c r="AC54">
        <f t="shared" si="2"/>
        <v>0.89012195121951221</v>
      </c>
      <c r="AE54" s="221">
        <v>40351</v>
      </c>
      <c r="AF54">
        <v>19</v>
      </c>
      <c r="AG54">
        <f t="shared" si="7"/>
        <v>4162</v>
      </c>
      <c r="AH54">
        <f t="shared" si="3"/>
        <v>0.99402913780749935</v>
      </c>
      <c r="AJ54" s="221">
        <v>40392</v>
      </c>
      <c r="AK54">
        <v>10</v>
      </c>
      <c r="AL54">
        <f t="shared" si="4"/>
        <v>2552</v>
      </c>
      <c r="AM54">
        <f t="shared" si="0"/>
        <v>0.98342967244701351</v>
      </c>
    </row>
    <row r="55" spans="1:39" x14ac:dyDescent="0.25">
      <c r="A55" s="231">
        <v>40280</v>
      </c>
      <c r="B55" s="26">
        <v>3</v>
      </c>
      <c r="C55" s="223">
        <v>40644</v>
      </c>
      <c r="D55">
        <v>441</v>
      </c>
      <c r="E55" s="223">
        <v>41169</v>
      </c>
      <c r="F55" s="14">
        <v>0</v>
      </c>
      <c r="G55" s="223">
        <v>41617</v>
      </c>
      <c r="H55" s="14">
        <v>0</v>
      </c>
      <c r="I55" s="223">
        <v>41890</v>
      </c>
      <c r="J55" s="14">
        <v>1</v>
      </c>
      <c r="K55" s="223">
        <v>42018</v>
      </c>
      <c r="L55" s="14">
        <v>240</v>
      </c>
      <c r="M55" s="223">
        <v>42697</v>
      </c>
      <c r="N55" s="14">
        <v>0</v>
      </c>
      <c r="P55" s="230">
        <v>40395</v>
      </c>
      <c r="Q55">
        <v>0</v>
      </c>
      <c r="R55">
        <f t="shared" si="8"/>
        <v>5761</v>
      </c>
      <c r="S55" s="14">
        <f t="shared" si="5"/>
        <v>0.91896634231934915</v>
      </c>
      <c r="U55" s="4">
        <v>40259</v>
      </c>
      <c r="V55">
        <v>1</v>
      </c>
      <c r="W55">
        <f t="shared" si="9"/>
        <v>1646</v>
      </c>
      <c r="X55">
        <f t="shared" si="1"/>
        <v>0.53268608414239482</v>
      </c>
      <c r="Z55" s="221">
        <v>40312</v>
      </c>
      <c r="AA55">
        <v>52</v>
      </c>
      <c r="AB55">
        <f t="shared" si="6"/>
        <v>7351</v>
      </c>
      <c r="AC55">
        <f t="shared" si="2"/>
        <v>0.89646341463414636</v>
      </c>
      <c r="AE55" s="221">
        <v>40353</v>
      </c>
      <c r="AF55">
        <v>3</v>
      </c>
      <c r="AG55">
        <f t="shared" si="7"/>
        <v>4165</v>
      </c>
      <c r="AH55">
        <f t="shared" si="3"/>
        <v>0.9947456412705995</v>
      </c>
      <c r="AJ55" s="221">
        <v>40392</v>
      </c>
      <c r="AK55">
        <v>1</v>
      </c>
      <c r="AL55">
        <f t="shared" si="4"/>
        <v>2553</v>
      </c>
      <c r="AM55">
        <f t="shared" si="0"/>
        <v>0.98381502890173411</v>
      </c>
    </row>
    <row r="56" spans="1:39" x14ac:dyDescent="0.25">
      <c r="A56" s="231">
        <v>40310</v>
      </c>
      <c r="B56" s="26">
        <v>33</v>
      </c>
      <c r="C56" s="223">
        <v>40666</v>
      </c>
      <c r="D56">
        <v>60</v>
      </c>
      <c r="E56" s="223">
        <v>41184</v>
      </c>
      <c r="F56" s="14">
        <v>0</v>
      </c>
      <c r="G56" s="223"/>
      <c r="H56" s="104" t="s">
        <v>115</v>
      </c>
      <c r="I56" s="223">
        <v>41919</v>
      </c>
      <c r="J56" s="14">
        <v>0</v>
      </c>
      <c r="K56" s="223">
        <v>42038</v>
      </c>
      <c r="L56" s="14">
        <v>61</v>
      </c>
      <c r="M56" s="223">
        <v>42699</v>
      </c>
      <c r="N56" s="14">
        <v>0</v>
      </c>
      <c r="P56" s="229">
        <v>40415</v>
      </c>
      <c r="Q56">
        <v>0</v>
      </c>
      <c r="R56">
        <f t="shared" si="8"/>
        <v>5761</v>
      </c>
      <c r="S56" s="14">
        <f t="shared" si="5"/>
        <v>0.91896634231934915</v>
      </c>
      <c r="U56" s="221">
        <v>40261</v>
      </c>
      <c r="V56">
        <v>4</v>
      </c>
      <c r="W56">
        <f t="shared" si="9"/>
        <v>1650</v>
      </c>
      <c r="X56">
        <f t="shared" si="1"/>
        <v>0.53398058252427183</v>
      </c>
      <c r="Z56" s="221">
        <v>40317</v>
      </c>
      <c r="AA56">
        <v>13</v>
      </c>
      <c r="AB56">
        <f t="shared" si="6"/>
        <v>7364</v>
      </c>
      <c r="AC56">
        <f t="shared" si="2"/>
        <v>0.8980487804878049</v>
      </c>
      <c r="AE56" s="221">
        <v>40354</v>
      </c>
      <c r="AF56">
        <v>9</v>
      </c>
      <c r="AG56">
        <f t="shared" si="7"/>
        <v>4174</v>
      </c>
      <c r="AH56">
        <f t="shared" si="3"/>
        <v>0.99689515165989973</v>
      </c>
      <c r="AJ56" s="221">
        <v>40394</v>
      </c>
      <c r="AK56">
        <v>0</v>
      </c>
      <c r="AL56">
        <f t="shared" si="4"/>
        <v>2553</v>
      </c>
      <c r="AM56">
        <f t="shared" si="0"/>
        <v>0.98381502890173411</v>
      </c>
    </row>
    <row r="57" spans="1:39" x14ac:dyDescent="0.25">
      <c r="A57" s="231">
        <v>40336</v>
      </c>
      <c r="B57" s="26">
        <v>426</v>
      </c>
      <c r="C57" s="223">
        <v>40695</v>
      </c>
      <c r="D57">
        <v>2</v>
      </c>
      <c r="E57" s="223">
        <v>41218</v>
      </c>
      <c r="F57" s="14">
        <v>0</v>
      </c>
      <c r="G57" s="223">
        <v>41276</v>
      </c>
      <c r="H57" s="14">
        <v>4</v>
      </c>
      <c r="I57" s="223">
        <v>41946</v>
      </c>
      <c r="J57" s="14">
        <v>0</v>
      </c>
      <c r="K57" s="223">
        <v>42065</v>
      </c>
      <c r="L57" s="14">
        <v>1276</v>
      </c>
      <c r="M57" s="223">
        <v>42701</v>
      </c>
      <c r="N57" s="14">
        <v>0</v>
      </c>
      <c r="P57" s="229">
        <v>40417</v>
      </c>
      <c r="Q57">
        <v>0</v>
      </c>
      <c r="R57">
        <f t="shared" si="8"/>
        <v>5761</v>
      </c>
      <c r="S57" s="14">
        <f t="shared" si="5"/>
        <v>0.91896634231934915</v>
      </c>
      <c r="U57" s="221">
        <v>40263</v>
      </c>
      <c r="V57">
        <v>1</v>
      </c>
      <c r="W57">
        <f t="shared" si="9"/>
        <v>1651</v>
      </c>
      <c r="X57">
        <f t="shared" si="1"/>
        <v>0.53430420711974114</v>
      </c>
      <c r="Z57" s="221">
        <v>40319</v>
      </c>
      <c r="AA57">
        <v>9</v>
      </c>
      <c r="AB57">
        <f t="shared" si="6"/>
        <v>7373</v>
      </c>
      <c r="AC57">
        <f t="shared" si="2"/>
        <v>0.89914634146341466</v>
      </c>
      <c r="AE57" s="221">
        <v>40364</v>
      </c>
      <c r="AF57">
        <v>0</v>
      </c>
      <c r="AG57">
        <f t="shared" si="7"/>
        <v>4174</v>
      </c>
      <c r="AH57">
        <f t="shared" si="3"/>
        <v>0.99689515165989973</v>
      </c>
      <c r="AJ57" s="221">
        <v>40395</v>
      </c>
      <c r="AK57">
        <v>3</v>
      </c>
      <c r="AL57">
        <f t="shared" si="4"/>
        <v>2556</v>
      </c>
      <c r="AM57">
        <f t="shared" si="0"/>
        <v>0.98497109826589591</v>
      </c>
    </row>
    <row r="58" spans="1:39" x14ac:dyDescent="0.25">
      <c r="A58" s="231">
        <v>40365</v>
      </c>
      <c r="B58" s="26">
        <v>137</v>
      </c>
      <c r="C58" s="223">
        <v>40729</v>
      </c>
      <c r="D58">
        <v>23</v>
      </c>
      <c r="E58" s="223">
        <v>41246</v>
      </c>
      <c r="F58" s="14">
        <v>0</v>
      </c>
      <c r="G58" s="223">
        <v>41283</v>
      </c>
      <c r="H58" s="14">
        <v>12</v>
      </c>
      <c r="I58" s="223">
        <v>41974</v>
      </c>
      <c r="J58" s="14">
        <v>0</v>
      </c>
      <c r="K58" s="223">
        <v>42102</v>
      </c>
      <c r="L58" s="14">
        <v>27</v>
      </c>
      <c r="M58" s="223">
        <v>42703</v>
      </c>
      <c r="N58" s="14">
        <v>0</v>
      </c>
      <c r="P58" s="229">
        <v>40417</v>
      </c>
      <c r="Q58">
        <v>0</v>
      </c>
      <c r="R58">
        <f t="shared" si="8"/>
        <v>5761</v>
      </c>
      <c r="S58" s="14">
        <f t="shared" si="5"/>
        <v>0.91896634231934915</v>
      </c>
      <c r="U58" s="221">
        <v>40264</v>
      </c>
      <c r="V58">
        <v>116</v>
      </c>
      <c r="W58">
        <f t="shared" si="9"/>
        <v>1767</v>
      </c>
      <c r="X58">
        <f t="shared" si="1"/>
        <v>0.57184466019417479</v>
      </c>
      <c r="Z58" s="221">
        <v>40330</v>
      </c>
      <c r="AA58">
        <v>2</v>
      </c>
      <c r="AB58">
        <f t="shared" si="6"/>
        <v>7375</v>
      </c>
      <c r="AC58">
        <f t="shared" si="2"/>
        <v>0.89939024390243905</v>
      </c>
      <c r="AE58" s="4">
        <v>40365</v>
      </c>
      <c r="AF58" s="16">
        <v>0</v>
      </c>
      <c r="AG58">
        <f t="shared" si="7"/>
        <v>4174</v>
      </c>
      <c r="AH58">
        <f t="shared" si="3"/>
        <v>0.99689515165989973</v>
      </c>
      <c r="AJ58" s="221">
        <v>40396</v>
      </c>
      <c r="AK58">
        <v>21</v>
      </c>
      <c r="AL58">
        <f t="shared" si="4"/>
        <v>2577</v>
      </c>
      <c r="AM58">
        <f t="shared" si="0"/>
        <v>0.99306358381502891</v>
      </c>
    </row>
    <row r="59" spans="1:39" x14ac:dyDescent="0.25">
      <c r="A59" s="231">
        <v>40392</v>
      </c>
      <c r="B59" s="26">
        <v>2</v>
      </c>
      <c r="C59" s="223">
        <v>40764</v>
      </c>
      <c r="D59">
        <v>0</v>
      </c>
      <c r="E59" s="223"/>
      <c r="F59" s="104" t="s">
        <v>115</v>
      </c>
      <c r="G59" s="223">
        <v>41289</v>
      </c>
      <c r="H59" s="14">
        <v>1</v>
      </c>
      <c r="I59" s="223"/>
      <c r="J59" s="104" t="s">
        <v>115</v>
      </c>
      <c r="K59" s="223">
        <v>42130</v>
      </c>
      <c r="L59" s="14">
        <v>0</v>
      </c>
      <c r="M59" s="223">
        <v>42705</v>
      </c>
      <c r="N59" s="14">
        <v>0</v>
      </c>
      <c r="P59" s="229">
        <v>40419</v>
      </c>
      <c r="Q59">
        <v>4</v>
      </c>
      <c r="R59">
        <f t="shared" si="8"/>
        <v>5765</v>
      </c>
      <c r="S59" s="14">
        <f t="shared" si="5"/>
        <v>0.91960440261604726</v>
      </c>
      <c r="U59" s="221">
        <v>40265</v>
      </c>
      <c r="V59">
        <v>8</v>
      </c>
      <c r="W59">
        <f t="shared" si="9"/>
        <v>1775</v>
      </c>
      <c r="X59">
        <f t="shared" si="1"/>
        <v>0.57443365695792881</v>
      </c>
      <c r="Z59" s="233">
        <v>40330</v>
      </c>
      <c r="AA59" s="234">
        <v>2</v>
      </c>
      <c r="AB59" s="234">
        <f t="shared" si="6"/>
        <v>7377</v>
      </c>
      <c r="AC59" s="234">
        <f t="shared" si="2"/>
        <v>0.89963414634146344</v>
      </c>
      <c r="AE59" s="221">
        <v>40365</v>
      </c>
      <c r="AF59">
        <v>0</v>
      </c>
      <c r="AG59">
        <f t="shared" si="7"/>
        <v>4174</v>
      </c>
      <c r="AH59">
        <f t="shared" si="3"/>
        <v>0.99689515165989973</v>
      </c>
      <c r="AJ59" s="221">
        <v>40397</v>
      </c>
      <c r="AK59">
        <v>6</v>
      </c>
      <c r="AL59">
        <f t="shared" si="4"/>
        <v>2583</v>
      </c>
      <c r="AM59">
        <f t="shared" si="0"/>
        <v>0.9953757225433526</v>
      </c>
    </row>
    <row r="60" spans="1:39" x14ac:dyDescent="0.25">
      <c r="A60" s="231">
        <v>40422</v>
      </c>
      <c r="B60" s="26">
        <v>0</v>
      </c>
      <c r="C60" s="223">
        <v>40793</v>
      </c>
      <c r="D60">
        <v>1</v>
      </c>
      <c r="E60" s="223">
        <v>40913</v>
      </c>
      <c r="F60" s="14">
        <v>9</v>
      </c>
      <c r="G60" s="223">
        <v>41297</v>
      </c>
      <c r="H60" s="14">
        <v>0</v>
      </c>
      <c r="I60" s="223">
        <v>41647</v>
      </c>
      <c r="J60" s="14">
        <v>3</v>
      </c>
      <c r="K60" s="223">
        <v>42158</v>
      </c>
      <c r="L60" s="14">
        <v>13</v>
      </c>
      <c r="M60" s="223">
        <v>42707</v>
      </c>
      <c r="N60" s="14">
        <v>0</v>
      </c>
      <c r="P60" s="229">
        <v>40419</v>
      </c>
      <c r="Q60">
        <v>1</v>
      </c>
      <c r="R60">
        <f t="shared" si="8"/>
        <v>5766</v>
      </c>
      <c r="S60" s="14">
        <f t="shared" si="5"/>
        <v>0.9197639176902217</v>
      </c>
      <c r="U60" s="221">
        <v>40270</v>
      </c>
      <c r="V60">
        <v>9</v>
      </c>
      <c r="W60">
        <f t="shared" si="9"/>
        <v>1784</v>
      </c>
      <c r="X60">
        <f t="shared" si="1"/>
        <v>0.57734627831715213</v>
      </c>
      <c r="Z60" s="221">
        <v>40332</v>
      </c>
      <c r="AA60">
        <v>13</v>
      </c>
      <c r="AB60">
        <f t="shared" si="6"/>
        <v>7390</v>
      </c>
      <c r="AC60">
        <f t="shared" si="2"/>
        <v>0.90121951219512197</v>
      </c>
      <c r="AE60" s="221">
        <v>40370</v>
      </c>
      <c r="AF60">
        <v>1</v>
      </c>
      <c r="AG60">
        <f t="shared" si="7"/>
        <v>4175</v>
      </c>
      <c r="AH60">
        <f t="shared" si="3"/>
        <v>0.99713398614759974</v>
      </c>
      <c r="AJ60" s="4">
        <v>40408</v>
      </c>
      <c r="AK60" s="11">
        <v>0</v>
      </c>
      <c r="AL60">
        <f t="shared" si="4"/>
        <v>2583</v>
      </c>
      <c r="AM60">
        <f t="shared" si="0"/>
        <v>0.9953757225433526</v>
      </c>
    </row>
    <row r="61" spans="1:39" x14ac:dyDescent="0.25">
      <c r="A61" s="231">
        <v>40456</v>
      </c>
      <c r="B61" s="26">
        <v>0</v>
      </c>
      <c r="C61" s="223">
        <v>40821</v>
      </c>
      <c r="D61">
        <v>0</v>
      </c>
      <c r="E61" s="223">
        <v>40920</v>
      </c>
      <c r="F61" s="14">
        <v>0</v>
      </c>
      <c r="G61" s="223">
        <v>41311</v>
      </c>
      <c r="H61" s="14">
        <v>3</v>
      </c>
      <c r="I61" s="223">
        <v>41662</v>
      </c>
      <c r="J61" s="14">
        <v>9</v>
      </c>
      <c r="K61" s="223">
        <v>42191</v>
      </c>
      <c r="L61" s="14">
        <v>3</v>
      </c>
      <c r="M61" s="223">
        <v>42709</v>
      </c>
      <c r="N61" s="14">
        <v>0</v>
      </c>
      <c r="P61" s="229">
        <v>40420</v>
      </c>
      <c r="Q61">
        <v>2</v>
      </c>
      <c r="R61">
        <f t="shared" si="8"/>
        <v>5768</v>
      </c>
      <c r="S61" s="14">
        <f t="shared" si="5"/>
        <v>0.9200829478385707</v>
      </c>
      <c r="U61" s="221">
        <v>40272</v>
      </c>
      <c r="V61">
        <v>63</v>
      </c>
      <c r="W61">
        <f t="shared" si="9"/>
        <v>1847</v>
      </c>
      <c r="X61">
        <f t="shared" si="1"/>
        <v>0.59773462783171516</v>
      </c>
      <c r="Z61" s="221">
        <v>40333</v>
      </c>
      <c r="AA61">
        <v>41</v>
      </c>
      <c r="AB61">
        <f t="shared" si="6"/>
        <v>7431</v>
      </c>
      <c r="AC61">
        <f t="shared" si="2"/>
        <v>0.90621951219512198</v>
      </c>
      <c r="AE61" s="4">
        <v>40371</v>
      </c>
      <c r="AF61" s="16">
        <v>0</v>
      </c>
      <c r="AG61">
        <f t="shared" si="7"/>
        <v>4175</v>
      </c>
      <c r="AH61">
        <f t="shared" si="3"/>
        <v>0.99713398614759974</v>
      </c>
      <c r="AJ61" s="221">
        <v>40422</v>
      </c>
      <c r="AK61">
        <v>0</v>
      </c>
      <c r="AL61">
        <f t="shared" si="4"/>
        <v>2583</v>
      </c>
      <c r="AM61">
        <f t="shared" si="0"/>
        <v>0.9953757225433526</v>
      </c>
    </row>
    <row r="62" spans="1:39" x14ac:dyDescent="0.25">
      <c r="A62" s="231">
        <v>40483</v>
      </c>
      <c r="B62" s="26">
        <v>0</v>
      </c>
      <c r="C62" s="223">
        <v>40849</v>
      </c>
      <c r="D62">
        <v>0</v>
      </c>
      <c r="E62" s="223">
        <v>40927</v>
      </c>
      <c r="F62" s="14">
        <v>12</v>
      </c>
      <c r="G62" s="223">
        <v>41318</v>
      </c>
      <c r="H62" s="14">
        <v>6</v>
      </c>
      <c r="I62" s="223">
        <v>41667</v>
      </c>
      <c r="J62" s="14">
        <v>1</v>
      </c>
      <c r="K62" s="223">
        <v>42219</v>
      </c>
      <c r="L62" s="14">
        <v>0</v>
      </c>
      <c r="M62" s="223"/>
      <c r="N62" s="104" t="s">
        <v>105</v>
      </c>
      <c r="O62" s="95"/>
      <c r="P62" s="230">
        <v>40437</v>
      </c>
      <c r="Q62">
        <v>1</v>
      </c>
      <c r="R62">
        <f t="shared" si="8"/>
        <v>5769</v>
      </c>
      <c r="S62" s="14">
        <f t="shared" si="5"/>
        <v>0.92024246291274525</v>
      </c>
      <c r="U62" s="221">
        <v>40272</v>
      </c>
      <c r="V62">
        <v>5</v>
      </c>
      <c r="W62">
        <f t="shared" si="9"/>
        <v>1852</v>
      </c>
      <c r="X62">
        <f t="shared" si="1"/>
        <v>0.59935275080906147</v>
      </c>
      <c r="Z62" s="221">
        <v>40333</v>
      </c>
      <c r="AA62">
        <v>29</v>
      </c>
      <c r="AB62">
        <f t="shared" si="6"/>
        <v>7460</v>
      </c>
      <c r="AC62">
        <f t="shared" si="2"/>
        <v>0.90975609756097564</v>
      </c>
      <c r="AD62" s="95"/>
      <c r="AE62" s="4">
        <v>40373</v>
      </c>
      <c r="AF62" s="16">
        <v>0</v>
      </c>
      <c r="AG62">
        <f t="shared" si="7"/>
        <v>4175</v>
      </c>
      <c r="AH62">
        <f t="shared" si="3"/>
        <v>0.99713398614759974</v>
      </c>
      <c r="AI62" s="95"/>
      <c r="AJ62" s="221">
        <v>40423</v>
      </c>
      <c r="AK62">
        <v>4</v>
      </c>
      <c r="AL62">
        <f t="shared" si="4"/>
        <v>2587</v>
      </c>
      <c r="AM62">
        <f t="shared" si="0"/>
        <v>0.99691714836223511</v>
      </c>
    </row>
    <row r="63" spans="1:39" x14ac:dyDescent="0.25">
      <c r="A63" s="231">
        <v>40513</v>
      </c>
      <c r="B63" s="26">
        <v>0</v>
      </c>
      <c r="C63" s="223">
        <v>40884</v>
      </c>
      <c r="D63">
        <v>1</v>
      </c>
      <c r="E63" s="223">
        <v>40938</v>
      </c>
      <c r="F63" s="14">
        <v>8</v>
      </c>
      <c r="G63" s="223">
        <v>41325</v>
      </c>
      <c r="H63" s="14">
        <v>3</v>
      </c>
      <c r="I63" s="223">
        <v>41682</v>
      </c>
      <c r="J63" s="14">
        <v>11</v>
      </c>
      <c r="K63" s="223">
        <v>42249</v>
      </c>
      <c r="L63" s="14">
        <v>0</v>
      </c>
      <c r="M63" s="223">
        <v>42380</v>
      </c>
      <c r="N63" s="14">
        <v>3</v>
      </c>
      <c r="P63" s="229">
        <v>40443</v>
      </c>
      <c r="Q63">
        <v>0</v>
      </c>
      <c r="R63">
        <f t="shared" si="8"/>
        <v>5769</v>
      </c>
      <c r="S63" s="14">
        <f t="shared" si="5"/>
        <v>0.92024246291274525</v>
      </c>
      <c r="U63" s="4">
        <v>40276</v>
      </c>
      <c r="V63">
        <v>2</v>
      </c>
      <c r="W63">
        <f t="shared" si="9"/>
        <v>1854</v>
      </c>
      <c r="X63">
        <f t="shared" si="1"/>
        <v>0.6</v>
      </c>
      <c r="Z63" s="221">
        <v>40334</v>
      </c>
      <c r="AA63">
        <v>80</v>
      </c>
      <c r="AB63">
        <f t="shared" si="6"/>
        <v>7540</v>
      </c>
      <c r="AC63">
        <f t="shared" si="2"/>
        <v>0.91951219512195126</v>
      </c>
      <c r="AE63" s="221">
        <v>40375</v>
      </c>
      <c r="AF63">
        <v>0</v>
      </c>
      <c r="AG63">
        <f t="shared" si="7"/>
        <v>4175</v>
      </c>
      <c r="AH63">
        <f t="shared" si="3"/>
        <v>0.99713398614759974</v>
      </c>
      <c r="AJ63" s="221">
        <v>40427</v>
      </c>
      <c r="AK63">
        <v>0</v>
      </c>
      <c r="AL63">
        <f t="shared" si="4"/>
        <v>2587</v>
      </c>
      <c r="AM63">
        <f t="shared" si="0"/>
        <v>0.99691714836223511</v>
      </c>
    </row>
    <row r="64" spans="1:39" x14ac:dyDescent="0.25">
      <c r="A64" s="231">
        <v>40520</v>
      </c>
      <c r="B64" s="26">
        <v>0</v>
      </c>
      <c r="C64" s="223"/>
      <c r="E64" s="223">
        <v>40950</v>
      </c>
      <c r="F64" s="14">
        <v>29</v>
      </c>
      <c r="G64" s="223">
        <v>41331</v>
      </c>
      <c r="H64" s="14">
        <v>5</v>
      </c>
      <c r="I64" s="223">
        <v>41689</v>
      </c>
      <c r="J64" s="14">
        <v>27</v>
      </c>
      <c r="K64" s="223">
        <v>42282</v>
      </c>
      <c r="L64" s="14">
        <v>0</v>
      </c>
      <c r="M64" s="223">
        <v>42402</v>
      </c>
      <c r="N64" s="14">
        <v>17</v>
      </c>
      <c r="P64" s="229">
        <v>40445</v>
      </c>
      <c r="Q64">
        <v>0</v>
      </c>
      <c r="R64">
        <f t="shared" si="8"/>
        <v>5769</v>
      </c>
      <c r="S64" s="14">
        <f t="shared" si="5"/>
        <v>0.92024246291274525</v>
      </c>
      <c r="U64" s="221">
        <v>40277</v>
      </c>
      <c r="V64">
        <v>36</v>
      </c>
      <c r="W64">
        <f t="shared" si="9"/>
        <v>1890</v>
      </c>
      <c r="X64">
        <f t="shared" si="1"/>
        <v>0.61165048543689315</v>
      </c>
      <c r="Z64" s="4">
        <v>40336</v>
      </c>
      <c r="AA64" s="16">
        <v>426</v>
      </c>
      <c r="AB64">
        <f t="shared" si="6"/>
        <v>7966</v>
      </c>
      <c r="AC64">
        <f t="shared" si="2"/>
        <v>0.97146341463414632</v>
      </c>
      <c r="AE64" s="221">
        <v>40378</v>
      </c>
      <c r="AF64">
        <v>2</v>
      </c>
      <c r="AG64">
        <f t="shared" si="7"/>
        <v>4177</v>
      </c>
      <c r="AH64">
        <f t="shared" si="3"/>
        <v>0.99761165512299976</v>
      </c>
      <c r="AJ64" s="221">
        <v>40431</v>
      </c>
      <c r="AK64">
        <v>1</v>
      </c>
      <c r="AL64">
        <f t="shared" si="4"/>
        <v>2588</v>
      </c>
      <c r="AM64">
        <f t="shared" si="0"/>
        <v>0.9973025048169557</v>
      </c>
    </row>
    <row r="65" spans="1:39" x14ac:dyDescent="0.25">
      <c r="A65" s="223"/>
      <c r="B65" s="14"/>
      <c r="C65" s="223"/>
      <c r="D65" t="s">
        <v>115</v>
      </c>
      <c r="E65" s="223">
        <v>40955</v>
      </c>
      <c r="F65" s="14">
        <v>7</v>
      </c>
      <c r="G65" s="223">
        <v>41340</v>
      </c>
      <c r="H65" s="14">
        <v>0</v>
      </c>
      <c r="I65" s="223">
        <v>41697</v>
      </c>
      <c r="J65" s="14">
        <v>69</v>
      </c>
      <c r="K65" s="223">
        <v>42310</v>
      </c>
      <c r="L65" s="14">
        <v>0</v>
      </c>
      <c r="M65" s="223">
        <v>42430</v>
      </c>
      <c r="N65" s="14">
        <v>204</v>
      </c>
      <c r="P65" s="229">
        <v>40445</v>
      </c>
      <c r="Q65">
        <v>1</v>
      </c>
      <c r="R65">
        <f t="shared" si="8"/>
        <v>5770</v>
      </c>
      <c r="S65" s="14">
        <f t="shared" si="5"/>
        <v>0.92040197798691981</v>
      </c>
      <c r="U65" s="221">
        <v>40278</v>
      </c>
      <c r="V65">
        <v>17</v>
      </c>
      <c r="W65">
        <f t="shared" si="9"/>
        <v>1907</v>
      </c>
      <c r="X65">
        <f t="shared" si="1"/>
        <v>0.6171521035598706</v>
      </c>
      <c r="Z65" s="221">
        <v>40340</v>
      </c>
      <c r="AA65">
        <v>11</v>
      </c>
      <c r="AB65">
        <f t="shared" si="6"/>
        <v>7977</v>
      </c>
      <c r="AC65">
        <f t="shared" si="2"/>
        <v>0.97280487804878046</v>
      </c>
      <c r="AE65" s="221">
        <v>40381</v>
      </c>
      <c r="AF65">
        <v>0</v>
      </c>
      <c r="AG65">
        <f t="shared" si="7"/>
        <v>4177</v>
      </c>
      <c r="AH65">
        <f t="shared" si="3"/>
        <v>0.99761165512299976</v>
      </c>
      <c r="AJ65" s="221">
        <v>40435</v>
      </c>
      <c r="AK65">
        <v>0</v>
      </c>
      <c r="AL65">
        <f t="shared" si="4"/>
        <v>2588</v>
      </c>
      <c r="AM65">
        <f t="shared" si="0"/>
        <v>0.9973025048169557</v>
      </c>
    </row>
    <row r="66" spans="1:39" x14ac:dyDescent="0.25">
      <c r="A66" s="223"/>
      <c r="B66" s="14"/>
      <c r="C66" s="223">
        <v>40549</v>
      </c>
      <c r="D66">
        <v>0</v>
      </c>
      <c r="E66" s="223">
        <v>40962</v>
      </c>
      <c r="F66" s="14">
        <v>3</v>
      </c>
      <c r="G66" s="223">
        <v>41346</v>
      </c>
      <c r="H66" s="14">
        <v>3</v>
      </c>
      <c r="I66" s="223">
        <v>41703</v>
      </c>
      <c r="J66" s="14">
        <v>14</v>
      </c>
      <c r="K66" s="223">
        <v>42340</v>
      </c>
      <c r="L66" s="14">
        <v>0</v>
      </c>
      <c r="M66" s="223">
        <v>42465</v>
      </c>
      <c r="N66" s="14">
        <v>51</v>
      </c>
      <c r="P66" s="229">
        <v>40445</v>
      </c>
      <c r="Q66">
        <v>0</v>
      </c>
      <c r="R66">
        <f t="shared" si="8"/>
        <v>5770</v>
      </c>
      <c r="S66" s="14">
        <f t="shared" si="5"/>
        <v>0.92040197798691981</v>
      </c>
      <c r="U66" s="221">
        <v>40285</v>
      </c>
      <c r="V66">
        <v>9</v>
      </c>
      <c r="W66">
        <f t="shared" si="9"/>
        <v>1916</v>
      </c>
      <c r="X66">
        <f t="shared" si="1"/>
        <v>0.62006472491909381</v>
      </c>
      <c r="Z66" s="221">
        <v>40348</v>
      </c>
      <c r="AA66">
        <v>5</v>
      </c>
      <c r="AB66">
        <f t="shared" si="6"/>
        <v>7982</v>
      </c>
      <c r="AC66">
        <f t="shared" si="2"/>
        <v>0.97341463414634144</v>
      </c>
      <c r="AE66" s="221">
        <v>40382</v>
      </c>
      <c r="AF66">
        <v>2</v>
      </c>
      <c r="AG66">
        <f t="shared" si="7"/>
        <v>4179</v>
      </c>
      <c r="AH66">
        <f t="shared" si="3"/>
        <v>0.99808932409839979</v>
      </c>
      <c r="AJ66" s="221">
        <v>40438</v>
      </c>
      <c r="AK66">
        <v>0</v>
      </c>
      <c r="AL66">
        <f t="shared" si="4"/>
        <v>2588</v>
      </c>
      <c r="AM66">
        <f t="shared" si="0"/>
        <v>0.9973025048169557</v>
      </c>
    </row>
    <row r="67" spans="1:39" x14ac:dyDescent="0.25">
      <c r="A67" s="223"/>
      <c r="B67" s="14"/>
      <c r="C67" s="223">
        <v>40556</v>
      </c>
      <c r="D67">
        <v>0</v>
      </c>
      <c r="E67" s="223">
        <v>40968</v>
      </c>
      <c r="F67" s="14">
        <v>11</v>
      </c>
      <c r="G67" s="223">
        <v>41353</v>
      </c>
      <c r="H67" s="14">
        <v>11</v>
      </c>
      <c r="I67" s="223">
        <v>41709</v>
      </c>
      <c r="J67" s="14">
        <v>115</v>
      </c>
      <c r="K67" s="223"/>
      <c r="L67" s="104" t="s">
        <v>115</v>
      </c>
      <c r="M67" s="223">
        <v>42495</v>
      </c>
      <c r="N67" s="14">
        <v>360</v>
      </c>
      <c r="P67" s="229">
        <v>40446</v>
      </c>
      <c r="Q67">
        <v>0</v>
      </c>
      <c r="R67">
        <f t="shared" si="8"/>
        <v>5770</v>
      </c>
      <c r="S67" s="14">
        <f t="shared" si="5"/>
        <v>0.92040197798691981</v>
      </c>
      <c r="U67" s="221">
        <v>40285</v>
      </c>
      <c r="V67">
        <v>36</v>
      </c>
      <c r="W67">
        <f t="shared" si="9"/>
        <v>1952</v>
      </c>
      <c r="X67">
        <f t="shared" si="1"/>
        <v>0.6317152103559871</v>
      </c>
      <c r="Z67" s="221">
        <v>40353</v>
      </c>
      <c r="AA67">
        <v>13</v>
      </c>
      <c r="AB67">
        <f t="shared" si="6"/>
        <v>7995</v>
      </c>
      <c r="AC67">
        <f t="shared" si="2"/>
        <v>0.97499999999999998</v>
      </c>
      <c r="AE67" s="221">
        <v>40384</v>
      </c>
      <c r="AF67">
        <v>2</v>
      </c>
      <c r="AG67">
        <f t="shared" si="7"/>
        <v>4181</v>
      </c>
      <c r="AH67">
        <f t="shared" si="3"/>
        <v>0.99856699307379981</v>
      </c>
      <c r="AJ67" s="221">
        <v>40451</v>
      </c>
      <c r="AK67">
        <v>0</v>
      </c>
      <c r="AL67">
        <f t="shared" si="4"/>
        <v>2588</v>
      </c>
      <c r="AM67">
        <f t="shared" si="0"/>
        <v>0.9973025048169557</v>
      </c>
    </row>
    <row r="68" spans="1:39" x14ac:dyDescent="0.25">
      <c r="A68" s="223"/>
      <c r="B68" s="14"/>
      <c r="C68" s="223">
        <v>40568</v>
      </c>
      <c r="D68">
        <v>0</v>
      </c>
      <c r="E68" s="223">
        <v>40976</v>
      </c>
      <c r="F68" s="14">
        <v>278</v>
      </c>
      <c r="G68" s="223">
        <v>41361</v>
      </c>
      <c r="H68" s="14">
        <v>8</v>
      </c>
      <c r="I68" s="223">
        <v>41717</v>
      </c>
      <c r="J68" s="14">
        <v>238</v>
      </c>
      <c r="K68" s="223">
        <v>42012</v>
      </c>
      <c r="L68" s="14">
        <v>116</v>
      </c>
      <c r="M68" s="223">
        <v>42522</v>
      </c>
      <c r="N68" s="14">
        <v>2</v>
      </c>
      <c r="P68" s="229">
        <v>40453</v>
      </c>
      <c r="Q68">
        <v>0</v>
      </c>
      <c r="R68">
        <f t="shared" si="8"/>
        <v>5770</v>
      </c>
      <c r="S68" s="14">
        <f t="shared" si="5"/>
        <v>0.92040197798691981</v>
      </c>
      <c r="U68" s="221">
        <v>40285</v>
      </c>
      <c r="V68">
        <v>19</v>
      </c>
      <c r="W68">
        <f t="shared" si="9"/>
        <v>1971</v>
      </c>
      <c r="X68">
        <f t="shared" si="1"/>
        <v>0.63786407766990294</v>
      </c>
      <c r="Z68" s="221">
        <v>40360</v>
      </c>
      <c r="AA68">
        <v>0</v>
      </c>
      <c r="AB68">
        <f t="shared" si="6"/>
        <v>7995</v>
      </c>
      <c r="AC68">
        <f t="shared" si="2"/>
        <v>0.97499999999999998</v>
      </c>
      <c r="AE68" s="221">
        <v>40389</v>
      </c>
      <c r="AF68">
        <v>2</v>
      </c>
      <c r="AG68">
        <f t="shared" si="7"/>
        <v>4183</v>
      </c>
      <c r="AH68">
        <f t="shared" si="3"/>
        <v>0.99904466204919995</v>
      </c>
      <c r="AJ68" s="221">
        <v>40452</v>
      </c>
      <c r="AK68">
        <v>0</v>
      </c>
      <c r="AL68">
        <f t="shared" si="4"/>
        <v>2588</v>
      </c>
      <c r="AM68">
        <f t="shared" si="0"/>
        <v>0.9973025048169557</v>
      </c>
    </row>
    <row r="69" spans="1:39" x14ac:dyDescent="0.25">
      <c r="A69" s="231"/>
      <c r="B69" s="26" t="s">
        <v>115</v>
      </c>
      <c r="C69" s="223">
        <v>40574</v>
      </c>
      <c r="D69">
        <v>11</v>
      </c>
      <c r="E69" s="223">
        <v>40983</v>
      </c>
      <c r="F69" s="14">
        <v>85</v>
      </c>
      <c r="G69" s="223">
        <v>41368</v>
      </c>
      <c r="H69" s="14">
        <v>5</v>
      </c>
      <c r="I69" s="223">
        <v>41723</v>
      </c>
      <c r="J69" s="14">
        <v>139</v>
      </c>
      <c r="K69" s="223">
        <v>42019</v>
      </c>
      <c r="L69" s="14">
        <v>13</v>
      </c>
      <c r="M69" s="223">
        <v>42556</v>
      </c>
      <c r="N69" s="14">
        <v>1</v>
      </c>
      <c r="P69" s="230">
        <v>40465</v>
      </c>
      <c r="Q69">
        <v>2</v>
      </c>
      <c r="R69">
        <f t="shared" si="8"/>
        <v>5772</v>
      </c>
      <c r="S69" s="14">
        <f t="shared" si="5"/>
        <v>0.9207210081352688</v>
      </c>
      <c r="U69" s="221">
        <v>40292</v>
      </c>
      <c r="V69">
        <v>2</v>
      </c>
      <c r="W69">
        <f t="shared" si="9"/>
        <v>1973</v>
      </c>
      <c r="X69">
        <f t="shared" si="1"/>
        <v>0.63851132686084144</v>
      </c>
      <c r="Z69" s="221">
        <v>40361</v>
      </c>
      <c r="AA69">
        <v>4</v>
      </c>
      <c r="AB69">
        <f t="shared" si="6"/>
        <v>7999</v>
      </c>
      <c r="AC69">
        <f t="shared" si="2"/>
        <v>0.97548780487804876</v>
      </c>
      <c r="AE69" s="4">
        <v>40399</v>
      </c>
      <c r="AF69" s="16">
        <v>0</v>
      </c>
      <c r="AG69">
        <f t="shared" si="7"/>
        <v>4183</v>
      </c>
      <c r="AH69">
        <f t="shared" si="3"/>
        <v>0.99904466204919995</v>
      </c>
      <c r="AJ69" s="221">
        <v>40453</v>
      </c>
      <c r="AK69">
        <v>0</v>
      </c>
      <c r="AL69">
        <f t="shared" si="4"/>
        <v>2588</v>
      </c>
      <c r="AM69">
        <f t="shared" ref="AM69:AM82" si="10">AL69/2595</f>
        <v>0.9973025048169557</v>
      </c>
    </row>
    <row r="70" spans="1:39" x14ac:dyDescent="0.25">
      <c r="A70" s="231">
        <v>40217</v>
      </c>
      <c r="B70" s="26">
        <v>17</v>
      </c>
      <c r="C70" s="223">
        <v>40583</v>
      </c>
      <c r="D70">
        <v>14</v>
      </c>
      <c r="E70" s="223">
        <v>40989</v>
      </c>
      <c r="F70" s="14">
        <v>23</v>
      </c>
      <c r="G70" s="223">
        <v>41374</v>
      </c>
      <c r="H70" s="14">
        <v>17</v>
      </c>
      <c r="I70" s="223">
        <v>41732</v>
      </c>
      <c r="J70" s="14">
        <v>29</v>
      </c>
      <c r="K70" s="223">
        <v>42026</v>
      </c>
      <c r="L70" s="14">
        <v>13</v>
      </c>
      <c r="M70" s="223">
        <v>42585</v>
      </c>
      <c r="N70" s="14">
        <v>0</v>
      </c>
      <c r="P70" s="229">
        <v>40469</v>
      </c>
      <c r="Q70">
        <v>0</v>
      </c>
      <c r="R70">
        <f t="shared" si="8"/>
        <v>5772</v>
      </c>
      <c r="S70" s="14">
        <f t="shared" si="5"/>
        <v>0.9207210081352688</v>
      </c>
      <c r="U70" s="221">
        <v>40292</v>
      </c>
      <c r="V70">
        <v>2</v>
      </c>
      <c r="W70">
        <f t="shared" si="9"/>
        <v>1975</v>
      </c>
      <c r="X70">
        <f t="shared" ref="X70:X133" si="11">W70/3090</f>
        <v>0.63915857605177995</v>
      </c>
      <c r="Z70" s="221">
        <v>40364</v>
      </c>
      <c r="AA70">
        <v>23</v>
      </c>
      <c r="AB70">
        <f t="shared" si="6"/>
        <v>8022</v>
      </c>
      <c r="AC70">
        <f t="shared" ref="AC70:AC131" si="12">AB70/8200</f>
        <v>0.97829268292682925</v>
      </c>
      <c r="AE70" s="4">
        <v>40401</v>
      </c>
      <c r="AF70" s="16">
        <v>0</v>
      </c>
      <c r="AG70">
        <f t="shared" si="7"/>
        <v>4183</v>
      </c>
      <c r="AH70">
        <f t="shared" ref="AH70:AH121" si="13">AG70/4187</f>
        <v>0.99904466204919995</v>
      </c>
      <c r="AJ70" s="221">
        <v>40455</v>
      </c>
      <c r="AK70">
        <v>0</v>
      </c>
      <c r="AL70">
        <f t="shared" ref="AL70:AL82" si="14">AL69+AK70</f>
        <v>2588</v>
      </c>
      <c r="AM70">
        <f t="shared" si="10"/>
        <v>0.9973025048169557</v>
      </c>
    </row>
    <row r="71" spans="1:39" x14ac:dyDescent="0.25">
      <c r="A71" s="223"/>
      <c r="B71" s="14"/>
      <c r="C71" s="223">
        <v>40584</v>
      </c>
      <c r="D71">
        <v>555</v>
      </c>
      <c r="E71" s="223">
        <v>40995</v>
      </c>
      <c r="F71" s="14">
        <v>116</v>
      </c>
      <c r="G71" s="223">
        <v>41381</v>
      </c>
      <c r="H71" s="14">
        <v>36</v>
      </c>
      <c r="I71" s="223">
        <v>41739</v>
      </c>
      <c r="J71" s="14">
        <v>2</v>
      </c>
      <c r="K71" s="223">
        <v>42033</v>
      </c>
      <c r="L71" s="14">
        <v>9</v>
      </c>
      <c r="M71" s="223">
        <v>42621</v>
      </c>
      <c r="N71" s="14">
        <v>0</v>
      </c>
      <c r="P71" s="229">
        <v>40471</v>
      </c>
      <c r="Q71">
        <v>0</v>
      </c>
      <c r="R71">
        <f t="shared" si="8"/>
        <v>5772</v>
      </c>
      <c r="S71" s="14">
        <f t="shared" ref="S71:S87" si="15">R71/6269</f>
        <v>0.9207210081352688</v>
      </c>
      <c r="U71" s="221">
        <v>40298</v>
      </c>
      <c r="V71">
        <v>168</v>
      </c>
      <c r="W71">
        <f t="shared" si="9"/>
        <v>2143</v>
      </c>
      <c r="X71">
        <f t="shared" si="11"/>
        <v>0.69352750809061492</v>
      </c>
      <c r="Z71" s="221">
        <v>40364</v>
      </c>
      <c r="AA71">
        <v>1</v>
      </c>
      <c r="AB71">
        <f t="shared" ref="AB71:AB131" si="16">AB70+AA71</f>
        <v>8023</v>
      </c>
      <c r="AC71">
        <f t="shared" si="12"/>
        <v>0.97841463414634144</v>
      </c>
      <c r="AE71" s="221">
        <v>40406</v>
      </c>
      <c r="AF71">
        <v>1</v>
      </c>
      <c r="AG71">
        <f t="shared" ref="AG71:AG121" si="17">AG70+AF71</f>
        <v>4184</v>
      </c>
      <c r="AH71">
        <f t="shared" si="13"/>
        <v>0.99928349653689996</v>
      </c>
      <c r="AJ71" s="221">
        <v>40457</v>
      </c>
      <c r="AK71">
        <v>0</v>
      </c>
      <c r="AL71">
        <f t="shared" si="14"/>
        <v>2588</v>
      </c>
      <c r="AM71">
        <f t="shared" si="10"/>
        <v>0.9973025048169557</v>
      </c>
    </row>
    <row r="72" spans="1:39" x14ac:dyDescent="0.25">
      <c r="A72" s="223"/>
      <c r="B72" s="14"/>
      <c r="C72" s="223">
        <v>40591</v>
      </c>
      <c r="D72">
        <v>15</v>
      </c>
      <c r="E72" s="223">
        <v>41003</v>
      </c>
      <c r="F72" s="14">
        <v>63</v>
      </c>
      <c r="G72" s="223">
        <v>41388</v>
      </c>
      <c r="H72" s="14">
        <v>2</v>
      </c>
      <c r="I72" s="223">
        <v>41745</v>
      </c>
      <c r="J72" s="14">
        <v>1</v>
      </c>
      <c r="K72" s="223">
        <v>42047</v>
      </c>
      <c r="L72" s="14">
        <v>6</v>
      </c>
      <c r="M72" s="223">
        <v>42646</v>
      </c>
      <c r="N72" s="14">
        <v>0</v>
      </c>
      <c r="P72" s="229">
        <v>40479</v>
      </c>
      <c r="Q72">
        <v>0</v>
      </c>
      <c r="R72">
        <f t="shared" ref="R72:R87" si="18">R71+Q72</f>
        <v>5772</v>
      </c>
      <c r="S72" s="14">
        <f t="shared" si="15"/>
        <v>0.9207210081352688</v>
      </c>
      <c r="U72" s="221">
        <v>40299</v>
      </c>
      <c r="V72">
        <v>1</v>
      </c>
      <c r="W72">
        <f t="shared" ref="W72:W135" si="19">W71+V72</f>
        <v>2144</v>
      </c>
      <c r="X72">
        <f t="shared" si="11"/>
        <v>0.69385113268608412</v>
      </c>
      <c r="Z72" s="4">
        <v>40365</v>
      </c>
      <c r="AA72" s="16">
        <v>137</v>
      </c>
      <c r="AB72">
        <f t="shared" si="16"/>
        <v>8160</v>
      </c>
      <c r="AC72">
        <f t="shared" si="12"/>
        <v>0.99512195121951219</v>
      </c>
      <c r="AE72" s="221">
        <v>40406</v>
      </c>
      <c r="AF72">
        <v>0</v>
      </c>
      <c r="AG72">
        <f t="shared" si="17"/>
        <v>4184</v>
      </c>
      <c r="AH72">
        <f t="shared" si="13"/>
        <v>0.99928349653689996</v>
      </c>
      <c r="AJ72" s="221">
        <v>40478</v>
      </c>
      <c r="AK72">
        <v>0</v>
      </c>
      <c r="AL72">
        <f t="shared" si="14"/>
        <v>2588</v>
      </c>
      <c r="AM72">
        <f t="shared" si="10"/>
        <v>0.9973025048169557</v>
      </c>
    </row>
    <row r="73" spans="1:39" x14ac:dyDescent="0.25">
      <c r="A73" s="223"/>
      <c r="B73" s="14"/>
      <c r="C73" s="223">
        <v>40233</v>
      </c>
      <c r="D73">
        <v>7</v>
      </c>
      <c r="E73" s="223">
        <v>41008</v>
      </c>
      <c r="F73" s="14">
        <v>36</v>
      </c>
      <c r="G73" s="223">
        <v>41395</v>
      </c>
      <c r="H73" s="14">
        <v>1</v>
      </c>
      <c r="I73" s="223">
        <v>41752</v>
      </c>
      <c r="J73" s="14">
        <v>0</v>
      </c>
      <c r="K73" s="223">
        <v>42053</v>
      </c>
      <c r="L73" s="14">
        <v>199</v>
      </c>
      <c r="M73" s="223">
        <v>42675</v>
      </c>
      <c r="N73" s="14">
        <v>3</v>
      </c>
      <c r="P73" s="229">
        <v>40480</v>
      </c>
      <c r="Q73">
        <v>0</v>
      </c>
      <c r="R73">
        <f t="shared" si="18"/>
        <v>5772</v>
      </c>
      <c r="S73" s="14">
        <f t="shared" si="15"/>
        <v>0.9207210081352688</v>
      </c>
      <c r="U73" s="221">
        <v>40301</v>
      </c>
      <c r="V73">
        <v>1</v>
      </c>
      <c r="W73">
        <f t="shared" si="19"/>
        <v>2145</v>
      </c>
      <c r="X73">
        <f t="shared" si="11"/>
        <v>0.69417475728155342</v>
      </c>
      <c r="Z73" s="221">
        <v>40365</v>
      </c>
      <c r="AA73">
        <v>3</v>
      </c>
      <c r="AB73">
        <f t="shared" si="16"/>
        <v>8163</v>
      </c>
      <c r="AC73">
        <f t="shared" si="12"/>
        <v>0.99548780487804878</v>
      </c>
      <c r="AE73" s="221">
        <v>40409</v>
      </c>
      <c r="AF73">
        <v>0</v>
      </c>
      <c r="AG73">
        <f t="shared" si="17"/>
        <v>4184</v>
      </c>
      <c r="AH73">
        <f t="shared" si="13"/>
        <v>0.99928349653689996</v>
      </c>
      <c r="AJ73" s="221">
        <v>40485</v>
      </c>
      <c r="AK73">
        <v>0</v>
      </c>
      <c r="AL73">
        <f t="shared" si="14"/>
        <v>2588</v>
      </c>
      <c r="AM73">
        <f t="shared" si="10"/>
        <v>0.9973025048169557</v>
      </c>
    </row>
    <row r="74" spans="1:39" x14ac:dyDescent="0.25">
      <c r="A74" s="231">
        <v>40246</v>
      </c>
      <c r="B74" s="27">
        <v>2</v>
      </c>
      <c r="C74" s="223">
        <v>40605</v>
      </c>
      <c r="D74">
        <v>14</v>
      </c>
      <c r="E74" s="223">
        <v>41016</v>
      </c>
      <c r="F74" s="14">
        <v>9</v>
      </c>
      <c r="G74" s="223">
        <v>41403</v>
      </c>
      <c r="H74" s="14">
        <v>3</v>
      </c>
      <c r="I74" s="223">
        <v>41767</v>
      </c>
      <c r="J74" s="14">
        <v>5</v>
      </c>
      <c r="K74" s="223">
        <v>42061</v>
      </c>
      <c r="L74" s="14">
        <v>49</v>
      </c>
      <c r="M74" s="223">
        <v>42710</v>
      </c>
      <c r="N74" s="14"/>
      <c r="P74" s="229">
        <v>40480</v>
      </c>
      <c r="Q74">
        <v>0</v>
      </c>
      <c r="R74">
        <f t="shared" si="18"/>
        <v>5772</v>
      </c>
      <c r="S74" s="14">
        <f t="shared" si="15"/>
        <v>0.9207210081352688</v>
      </c>
      <c r="U74" s="221">
        <v>40301</v>
      </c>
      <c r="V74">
        <v>65</v>
      </c>
      <c r="W74">
        <f t="shared" si="19"/>
        <v>2210</v>
      </c>
      <c r="X74">
        <f t="shared" si="11"/>
        <v>0.71521035598705507</v>
      </c>
      <c r="Z74" s="221">
        <v>40366</v>
      </c>
      <c r="AA74">
        <v>10</v>
      </c>
      <c r="AB74">
        <f t="shared" si="16"/>
        <v>8173</v>
      </c>
      <c r="AC74">
        <f t="shared" si="12"/>
        <v>0.99670731707317073</v>
      </c>
      <c r="AE74" s="221">
        <v>40410</v>
      </c>
      <c r="AF74">
        <v>0</v>
      </c>
      <c r="AG74">
        <f t="shared" si="17"/>
        <v>4184</v>
      </c>
      <c r="AH74">
        <f t="shared" si="13"/>
        <v>0.99928349653689996</v>
      </c>
      <c r="AJ74" s="221">
        <v>40486</v>
      </c>
      <c r="AK74">
        <v>0</v>
      </c>
      <c r="AL74">
        <f t="shared" si="14"/>
        <v>2588</v>
      </c>
      <c r="AM74">
        <f t="shared" si="10"/>
        <v>0.9973025048169557</v>
      </c>
    </row>
    <row r="75" spans="1:39" x14ac:dyDescent="0.25">
      <c r="A75" s="231">
        <v>40259</v>
      </c>
      <c r="B75" s="27">
        <v>1</v>
      </c>
      <c r="C75" s="223">
        <v>40612</v>
      </c>
      <c r="D75">
        <v>2</v>
      </c>
      <c r="E75" s="223">
        <v>41023</v>
      </c>
      <c r="F75" s="14">
        <v>2</v>
      </c>
      <c r="G75" s="223">
        <v>41409</v>
      </c>
      <c r="H75" s="14">
        <v>152</v>
      </c>
      <c r="I75" s="223">
        <v>41773</v>
      </c>
      <c r="J75" s="14">
        <v>52</v>
      </c>
      <c r="K75" s="223">
        <v>42068</v>
      </c>
      <c r="L75" s="14">
        <v>15</v>
      </c>
      <c r="M75" s="223"/>
      <c r="N75" s="104" t="s">
        <v>115</v>
      </c>
      <c r="O75" s="95"/>
      <c r="P75" s="229">
        <v>40503</v>
      </c>
      <c r="Q75">
        <v>0</v>
      </c>
      <c r="R75">
        <f t="shared" si="18"/>
        <v>5772</v>
      </c>
      <c r="S75" s="14">
        <f t="shared" si="15"/>
        <v>0.9207210081352688</v>
      </c>
      <c r="U75" s="4">
        <v>40305</v>
      </c>
      <c r="V75">
        <v>1</v>
      </c>
      <c r="W75">
        <f t="shared" si="19"/>
        <v>2211</v>
      </c>
      <c r="X75">
        <f t="shared" si="11"/>
        <v>0.71553398058252426</v>
      </c>
      <c r="Z75" s="221">
        <v>40371</v>
      </c>
      <c r="AA75">
        <v>8</v>
      </c>
      <c r="AB75">
        <f t="shared" si="16"/>
        <v>8181</v>
      </c>
      <c r="AC75">
        <f t="shared" si="12"/>
        <v>0.99768292682926829</v>
      </c>
      <c r="AD75" s="95"/>
      <c r="AE75" s="221">
        <v>40410</v>
      </c>
      <c r="AF75">
        <v>1</v>
      </c>
      <c r="AG75">
        <f t="shared" si="17"/>
        <v>4185</v>
      </c>
      <c r="AH75">
        <f t="shared" si="13"/>
        <v>0.99952233102459997</v>
      </c>
      <c r="AI75" s="95"/>
      <c r="AJ75" s="221">
        <v>40488</v>
      </c>
      <c r="AK75">
        <v>0</v>
      </c>
      <c r="AL75">
        <f t="shared" si="14"/>
        <v>2588</v>
      </c>
      <c r="AM75">
        <f t="shared" si="10"/>
        <v>0.9973025048169557</v>
      </c>
    </row>
    <row r="76" spans="1:39" x14ac:dyDescent="0.25">
      <c r="A76" s="223"/>
      <c r="B76" s="14"/>
      <c r="C76" s="223">
        <v>40619</v>
      </c>
      <c r="D76">
        <v>4</v>
      </c>
      <c r="E76" s="223">
        <v>41032</v>
      </c>
      <c r="F76" s="14">
        <v>65</v>
      </c>
      <c r="G76" s="223">
        <v>41416</v>
      </c>
      <c r="H76" s="14">
        <v>197</v>
      </c>
      <c r="I76" s="223">
        <v>41780</v>
      </c>
      <c r="J76" s="14">
        <v>9</v>
      </c>
      <c r="K76" s="223">
        <v>42075</v>
      </c>
      <c r="L76" s="14">
        <v>4</v>
      </c>
      <c r="M76" s="223">
        <v>42380</v>
      </c>
      <c r="N76" s="14">
        <v>0</v>
      </c>
      <c r="P76" s="230">
        <v>40504</v>
      </c>
      <c r="Q76">
        <v>0</v>
      </c>
      <c r="R76">
        <f t="shared" si="18"/>
        <v>5772</v>
      </c>
      <c r="S76" s="14">
        <f t="shared" si="15"/>
        <v>0.9207210081352688</v>
      </c>
      <c r="U76" s="221">
        <v>40307</v>
      </c>
      <c r="V76">
        <v>13</v>
      </c>
      <c r="W76">
        <f t="shared" si="19"/>
        <v>2224</v>
      </c>
      <c r="X76">
        <f t="shared" si="11"/>
        <v>0.71974110032362459</v>
      </c>
      <c r="Z76" s="221">
        <v>40371</v>
      </c>
      <c r="AA76">
        <v>0</v>
      </c>
      <c r="AB76">
        <f t="shared" si="16"/>
        <v>8181</v>
      </c>
      <c r="AC76">
        <f t="shared" si="12"/>
        <v>0.99768292682926829</v>
      </c>
      <c r="AE76" s="221">
        <v>40410</v>
      </c>
      <c r="AF76">
        <v>0</v>
      </c>
      <c r="AG76">
        <f t="shared" si="17"/>
        <v>4185</v>
      </c>
      <c r="AH76">
        <f t="shared" si="13"/>
        <v>0.99952233102459997</v>
      </c>
      <c r="AJ76" s="221">
        <v>40494</v>
      </c>
      <c r="AK76">
        <v>1</v>
      </c>
      <c r="AL76">
        <f t="shared" si="14"/>
        <v>2589</v>
      </c>
      <c r="AM76">
        <f t="shared" si="10"/>
        <v>0.9976878612716763</v>
      </c>
    </row>
    <row r="77" spans="1:39" x14ac:dyDescent="0.25">
      <c r="A77" s="223"/>
      <c r="B77" s="14"/>
      <c r="C77" s="223">
        <v>40626</v>
      </c>
      <c r="D77">
        <v>4</v>
      </c>
      <c r="E77" s="223">
        <v>41038</v>
      </c>
      <c r="F77" s="14">
        <v>13</v>
      </c>
      <c r="G77" s="223">
        <v>41423</v>
      </c>
      <c r="H77" s="14">
        <v>81</v>
      </c>
      <c r="I77" s="223">
        <v>41794</v>
      </c>
      <c r="J77" s="14">
        <v>29</v>
      </c>
      <c r="K77" s="223">
        <v>42082</v>
      </c>
      <c r="L77" s="14">
        <v>0</v>
      </c>
      <c r="M77" s="223">
        <v>42417</v>
      </c>
      <c r="N77" s="14">
        <v>10</v>
      </c>
      <c r="P77" s="229">
        <v>40507</v>
      </c>
      <c r="Q77">
        <v>0</v>
      </c>
      <c r="R77">
        <f t="shared" si="18"/>
        <v>5772</v>
      </c>
      <c r="S77" s="14">
        <f t="shared" si="15"/>
        <v>0.9207210081352688</v>
      </c>
      <c r="U77" s="221">
        <v>40307</v>
      </c>
      <c r="V77">
        <v>3</v>
      </c>
      <c r="W77">
        <f t="shared" si="19"/>
        <v>2227</v>
      </c>
      <c r="X77">
        <f t="shared" si="11"/>
        <v>0.72071197411003241</v>
      </c>
      <c r="Z77" s="221">
        <v>40377</v>
      </c>
      <c r="AA77">
        <v>0</v>
      </c>
      <c r="AB77">
        <f t="shared" si="16"/>
        <v>8181</v>
      </c>
      <c r="AC77">
        <f t="shared" si="12"/>
        <v>0.99768292682926829</v>
      </c>
      <c r="AE77" s="221">
        <v>40419</v>
      </c>
      <c r="AF77">
        <v>0</v>
      </c>
      <c r="AG77">
        <f t="shared" si="17"/>
        <v>4185</v>
      </c>
      <c r="AH77">
        <f t="shared" si="13"/>
        <v>0.99952233102459997</v>
      </c>
      <c r="AJ77" s="221">
        <v>40504</v>
      </c>
      <c r="AK77">
        <v>0</v>
      </c>
      <c r="AL77">
        <f t="shared" si="14"/>
        <v>2589</v>
      </c>
      <c r="AM77">
        <f t="shared" si="10"/>
        <v>0.9976878612716763</v>
      </c>
    </row>
    <row r="78" spans="1:39" x14ac:dyDescent="0.25">
      <c r="A78" s="231">
        <v>40276</v>
      </c>
      <c r="B78" s="27">
        <v>2</v>
      </c>
      <c r="C78" s="223">
        <v>40663</v>
      </c>
      <c r="D78">
        <v>168</v>
      </c>
      <c r="E78" s="223">
        <v>41042</v>
      </c>
      <c r="F78" s="14">
        <v>5</v>
      </c>
      <c r="G78" s="223">
        <v>41430</v>
      </c>
      <c r="H78" s="14">
        <v>0</v>
      </c>
      <c r="I78" s="223">
        <v>41801</v>
      </c>
      <c r="J78" s="14">
        <v>11</v>
      </c>
      <c r="K78" s="223">
        <v>42089</v>
      </c>
      <c r="L78" s="14">
        <v>1</v>
      </c>
      <c r="M78" s="223">
        <v>42443</v>
      </c>
      <c r="N78" s="14">
        <v>57</v>
      </c>
      <c r="P78" s="229">
        <v>40507</v>
      </c>
      <c r="Q78">
        <v>0</v>
      </c>
      <c r="R78">
        <f t="shared" si="18"/>
        <v>5772</v>
      </c>
      <c r="S78" s="14">
        <f t="shared" si="15"/>
        <v>0.9207210081352688</v>
      </c>
      <c r="U78" s="221">
        <v>40311</v>
      </c>
      <c r="V78">
        <v>5</v>
      </c>
      <c r="W78">
        <f t="shared" si="19"/>
        <v>2232</v>
      </c>
      <c r="X78">
        <f t="shared" si="11"/>
        <v>0.72233009708737861</v>
      </c>
      <c r="Z78" s="221">
        <v>40385</v>
      </c>
      <c r="AA78">
        <v>0</v>
      </c>
      <c r="AB78">
        <f t="shared" si="16"/>
        <v>8181</v>
      </c>
      <c r="AC78">
        <f t="shared" si="12"/>
        <v>0.99768292682926829</v>
      </c>
      <c r="AE78" s="221">
        <v>40421</v>
      </c>
      <c r="AF78">
        <v>0</v>
      </c>
      <c r="AG78">
        <f t="shared" si="17"/>
        <v>4185</v>
      </c>
      <c r="AH78">
        <f t="shared" si="13"/>
        <v>0.99952233102459997</v>
      </c>
      <c r="AJ78" s="221">
        <v>40513</v>
      </c>
      <c r="AK78">
        <v>0</v>
      </c>
      <c r="AL78">
        <f t="shared" si="14"/>
        <v>2589</v>
      </c>
      <c r="AM78">
        <f t="shared" si="10"/>
        <v>0.9976878612716763</v>
      </c>
    </row>
    <row r="79" spans="1:39" x14ac:dyDescent="0.25">
      <c r="A79" s="231">
        <v>40305</v>
      </c>
      <c r="B79" s="27">
        <v>1</v>
      </c>
      <c r="C79" s="223">
        <v>40666</v>
      </c>
      <c r="D79">
        <v>1</v>
      </c>
      <c r="E79" s="223">
        <v>41051</v>
      </c>
      <c r="F79" s="14">
        <v>5</v>
      </c>
      <c r="G79" s="223">
        <v>41437</v>
      </c>
      <c r="H79" s="14">
        <v>1</v>
      </c>
      <c r="I79" s="223">
        <v>41809</v>
      </c>
      <c r="J79" s="14">
        <v>5</v>
      </c>
      <c r="K79" s="223">
        <v>42124</v>
      </c>
      <c r="L79" s="14" t="s">
        <v>19</v>
      </c>
      <c r="M79" s="223">
        <v>42462</v>
      </c>
      <c r="N79" s="14">
        <v>9</v>
      </c>
      <c r="P79" s="229">
        <v>40507</v>
      </c>
      <c r="Q79">
        <v>0</v>
      </c>
      <c r="R79">
        <f t="shared" si="18"/>
        <v>5772</v>
      </c>
      <c r="S79" s="14">
        <f t="shared" si="15"/>
        <v>0.9207210081352688</v>
      </c>
      <c r="U79" s="221">
        <v>40313</v>
      </c>
      <c r="V79">
        <v>152</v>
      </c>
      <c r="W79">
        <f t="shared" si="19"/>
        <v>2384</v>
      </c>
      <c r="X79">
        <f t="shared" si="11"/>
        <v>0.77152103559870555</v>
      </c>
      <c r="Z79" s="4">
        <v>40392</v>
      </c>
      <c r="AA79" s="16">
        <v>2</v>
      </c>
      <c r="AB79">
        <f t="shared" si="16"/>
        <v>8183</v>
      </c>
      <c r="AC79">
        <f t="shared" si="12"/>
        <v>0.99792682926829268</v>
      </c>
      <c r="AE79" s="221">
        <v>40422</v>
      </c>
      <c r="AF79">
        <v>0</v>
      </c>
      <c r="AG79">
        <f t="shared" si="17"/>
        <v>4185</v>
      </c>
      <c r="AH79">
        <f t="shared" si="13"/>
        <v>0.99952233102459997</v>
      </c>
      <c r="AJ79" s="221">
        <v>40514</v>
      </c>
      <c r="AK79">
        <v>0</v>
      </c>
      <c r="AL79">
        <f t="shared" si="14"/>
        <v>2589</v>
      </c>
      <c r="AM79">
        <f t="shared" si="10"/>
        <v>0.9976878612716763</v>
      </c>
    </row>
    <row r="80" spans="1:39" x14ac:dyDescent="0.25">
      <c r="A80" s="237">
        <v>40329</v>
      </c>
      <c r="B80" s="27">
        <v>41</v>
      </c>
      <c r="C80" s="223">
        <v>40682</v>
      </c>
      <c r="D80">
        <v>37</v>
      </c>
      <c r="E80" s="223">
        <v>41058</v>
      </c>
      <c r="F80" s="14">
        <v>5</v>
      </c>
      <c r="G80" s="223">
        <v>41444</v>
      </c>
      <c r="H80" s="14">
        <v>0</v>
      </c>
      <c r="I80" s="223">
        <v>41821</v>
      </c>
      <c r="J80" s="14">
        <v>0</v>
      </c>
      <c r="K80" s="223">
        <v>42150</v>
      </c>
      <c r="L80" s="14">
        <v>1</v>
      </c>
      <c r="M80" s="223">
        <v>42477</v>
      </c>
      <c r="N80" s="14">
        <v>19</v>
      </c>
      <c r="P80" s="229">
        <v>40510</v>
      </c>
      <c r="Q80">
        <v>0</v>
      </c>
      <c r="R80">
        <f t="shared" si="18"/>
        <v>5772</v>
      </c>
      <c r="S80" s="14">
        <f t="shared" si="15"/>
        <v>0.9207210081352688</v>
      </c>
      <c r="U80" s="221">
        <v>40315</v>
      </c>
      <c r="V80">
        <v>0</v>
      </c>
      <c r="W80">
        <f t="shared" si="19"/>
        <v>2384</v>
      </c>
      <c r="X80">
        <f t="shared" si="11"/>
        <v>0.77152103559870555</v>
      </c>
      <c r="Z80" s="221">
        <v>40393</v>
      </c>
      <c r="AA80">
        <v>0</v>
      </c>
      <c r="AB80">
        <f t="shared" si="16"/>
        <v>8183</v>
      </c>
      <c r="AC80">
        <f t="shared" si="12"/>
        <v>0.99792682926829268</v>
      </c>
      <c r="AE80" s="221">
        <v>40433</v>
      </c>
      <c r="AF80">
        <v>0</v>
      </c>
      <c r="AG80">
        <f t="shared" si="17"/>
        <v>4185</v>
      </c>
      <c r="AH80">
        <f t="shared" si="13"/>
        <v>0.99952233102459997</v>
      </c>
      <c r="AJ80" s="221">
        <v>40515</v>
      </c>
      <c r="AK80">
        <v>3</v>
      </c>
      <c r="AL80">
        <f t="shared" si="14"/>
        <v>2592</v>
      </c>
      <c r="AM80">
        <f t="shared" si="10"/>
        <v>0.9988439306358381</v>
      </c>
    </row>
    <row r="81" spans="1:39" x14ac:dyDescent="0.25">
      <c r="A81" s="223"/>
      <c r="B81" s="14"/>
      <c r="C81" s="223">
        <v>40688</v>
      </c>
      <c r="D81">
        <v>16</v>
      </c>
      <c r="E81" s="223">
        <v>41066</v>
      </c>
      <c r="F81" s="14">
        <v>2</v>
      </c>
      <c r="G81" s="223">
        <v>41451</v>
      </c>
      <c r="H81" s="14">
        <v>0</v>
      </c>
      <c r="I81" s="223">
        <v>41832</v>
      </c>
      <c r="J81" s="14">
        <v>0</v>
      </c>
      <c r="K81" s="223">
        <v>42185</v>
      </c>
      <c r="L81" s="14" t="s">
        <v>19</v>
      </c>
      <c r="M81" s="223">
        <v>42507</v>
      </c>
      <c r="N81" s="14">
        <v>0</v>
      </c>
      <c r="P81" s="229">
        <v>40510</v>
      </c>
      <c r="Q81">
        <v>1</v>
      </c>
      <c r="R81">
        <f t="shared" si="18"/>
        <v>5773</v>
      </c>
      <c r="S81" s="14">
        <f t="shared" si="15"/>
        <v>0.92088052320944325</v>
      </c>
      <c r="U81" s="221">
        <v>40317</v>
      </c>
      <c r="V81">
        <v>37</v>
      </c>
      <c r="W81">
        <f t="shared" si="19"/>
        <v>2421</v>
      </c>
      <c r="X81">
        <f t="shared" si="11"/>
        <v>0.78349514563106792</v>
      </c>
      <c r="Z81" s="221">
        <v>40393</v>
      </c>
      <c r="AA81">
        <v>0</v>
      </c>
      <c r="AB81">
        <f t="shared" si="16"/>
        <v>8183</v>
      </c>
      <c r="AC81">
        <f t="shared" si="12"/>
        <v>0.99792682926829268</v>
      </c>
      <c r="AE81" s="4">
        <v>40434</v>
      </c>
      <c r="AF81" s="16">
        <v>0</v>
      </c>
      <c r="AG81">
        <f t="shared" si="17"/>
        <v>4185</v>
      </c>
      <c r="AH81">
        <f t="shared" si="13"/>
        <v>0.99952233102459997</v>
      </c>
      <c r="AJ81" s="221">
        <v>40516</v>
      </c>
      <c r="AK81">
        <v>3</v>
      </c>
      <c r="AL81">
        <f t="shared" si="14"/>
        <v>2595</v>
      </c>
      <c r="AM81">
        <f t="shared" si="10"/>
        <v>1</v>
      </c>
    </row>
    <row r="82" spans="1:39" x14ac:dyDescent="0.25">
      <c r="A82" s="223"/>
      <c r="B82" s="14"/>
      <c r="C82" s="223">
        <v>40698</v>
      </c>
      <c r="D82">
        <v>12</v>
      </c>
      <c r="E82" s="223">
        <v>41072</v>
      </c>
      <c r="F82" s="14">
        <v>4</v>
      </c>
      <c r="G82" s="223">
        <v>41466</v>
      </c>
      <c r="H82" s="14">
        <v>0</v>
      </c>
      <c r="I82" s="223">
        <v>41838</v>
      </c>
      <c r="J82" s="14">
        <v>0</v>
      </c>
      <c r="K82" s="223">
        <v>42200</v>
      </c>
      <c r="L82" s="14">
        <v>0</v>
      </c>
      <c r="M82" s="223">
        <v>42523</v>
      </c>
      <c r="N82" s="14">
        <v>1</v>
      </c>
      <c r="P82" s="229">
        <v>40530</v>
      </c>
      <c r="Q82">
        <v>52</v>
      </c>
      <c r="R82">
        <f t="shared" si="18"/>
        <v>5825</v>
      </c>
      <c r="S82" s="14">
        <f t="shared" si="15"/>
        <v>0.92917530706651774</v>
      </c>
      <c r="U82" s="221">
        <v>40320</v>
      </c>
      <c r="V82">
        <v>5</v>
      </c>
      <c r="W82">
        <f t="shared" si="19"/>
        <v>2426</v>
      </c>
      <c r="X82">
        <f t="shared" si="11"/>
        <v>0.78511326860841424</v>
      </c>
      <c r="Z82" s="221">
        <v>40394</v>
      </c>
      <c r="AA82">
        <v>0</v>
      </c>
      <c r="AB82">
        <f t="shared" si="16"/>
        <v>8183</v>
      </c>
      <c r="AC82">
        <f t="shared" si="12"/>
        <v>0.99792682926829268</v>
      </c>
      <c r="AE82" s="221">
        <v>40441</v>
      </c>
      <c r="AF82">
        <v>0</v>
      </c>
      <c r="AG82">
        <f t="shared" si="17"/>
        <v>4185</v>
      </c>
      <c r="AH82">
        <f t="shared" si="13"/>
        <v>0.99952233102459997</v>
      </c>
      <c r="AJ82" s="221">
        <v>40532</v>
      </c>
      <c r="AK82">
        <v>0</v>
      </c>
      <c r="AL82">
        <f t="shared" si="14"/>
        <v>2595</v>
      </c>
      <c r="AM82">
        <f t="shared" si="10"/>
        <v>1</v>
      </c>
    </row>
    <row r="83" spans="1:39" x14ac:dyDescent="0.25">
      <c r="A83" s="237">
        <v>40359</v>
      </c>
      <c r="B83" s="27">
        <v>169</v>
      </c>
      <c r="C83" s="223">
        <v>40710</v>
      </c>
      <c r="D83">
        <v>2</v>
      </c>
      <c r="E83" s="223">
        <v>41081</v>
      </c>
      <c r="F83" s="14">
        <v>4</v>
      </c>
      <c r="G83" s="223">
        <v>41472</v>
      </c>
      <c r="H83" s="14">
        <v>0</v>
      </c>
      <c r="I83" s="223">
        <v>41846</v>
      </c>
      <c r="J83" s="14">
        <v>0</v>
      </c>
      <c r="K83" s="223">
        <v>42242</v>
      </c>
      <c r="L83" s="14">
        <v>0</v>
      </c>
      <c r="M83" s="223">
        <v>42564</v>
      </c>
      <c r="N83" s="14">
        <v>0</v>
      </c>
      <c r="P83" s="229">
        <v>40531</v>
      </c>
      <c r="Q83">
        <v>6</v>
      </c>
      <c r="R83">
        <f t="shared" si="18"/>
        <v>5831</v>
      </c>
      <c r="S83" s="14">
        <f t="shared" si="15"/>
        <v>0.93013239751156485</v>
      </c>
      <c r="U83" s="221">
        <v>40320</v>
      </c>
      <c r="V83">
        <v>197</v>
      </c>
      <c r="W83">
        <f t="shared" si="19"/>
        <v>2623</v>
      </c>
      <c r="X83">
        <f t="shared" si="11"/>
        <v>0.84886731391585757</v>
      </c>
      <c r="Z83" s="221">
        <v>40396</v>
      </c>
      <c r="AA83">
        <v>2</v>
      </c>
      <c r="AB83">
        <f t="shared" si="16"/>
        <v>8185</v>
      </c>
      <c r="AC83">
        <f t="shared" si="12"/>
        <v>0.99817073170731707</v>
      </c>
      <c r="AE83" s="221">
        <v>40441</v>
      </c>
      <c r="AF83">
        <v>0</v>
      </c>
      <c r="AG83">
        <f t="shared" si="17"/>
        <v>4185</v>
      </c>
      <c r="AH83">
        <f t="shared" si="13"/>
        <v>0.99952233102459997</v>
      </c>
    </row>
    <row r="84" spans="1:39" x14ac:dyDescent="0.25">
      <c r="A84" s="223"/>
      <c r="B84" s="14"/>
      <c r="C84" s="223">
        <v>40717</v>
      </c>
      <c r="D84">
        <v>5</v>
      </c>
      <c r="E84" s="223">
        <v>41087</v>
      </c>
      <c r="F84" s="14">
        <v>4</v>
      </c>
      <c r="G84" s="223">
        <v>41479</v>
      </c>
      <c r="H84" s="14">
        <v>1</v>
      </c>
      <c r="I84" s="223">
        <v>41852</v>
      </c>
      <c r="J84" s="14">
        <v>0</v>
      </c>
      <c r="K84" s="223">
        <v>42266</v>
      </c>
      <c r="L84" s="14">
        <v>0</v>
      </c>
      <c r="M84" s="223">
        <v>42605</v>
      </c>
      <c r="N84" s="14">
        <v>0</v>
      </c>
      <c r="P84" s="230">
        <v>40533</v>
      </c>
      <c r="Q84">
        <v>22</v>
      </c>
      <c r="R84">
        <f t="shared" si="18"/>
        <v>5853</v>
      </c>
      <c r="S84" s="14">
        <f t="shared" si="15"/>
        <v>0.93364172914340404</v>
      </c>
      <c r="U84" s="221">
        <v>40323</v>
      </c>
      <c r="V84">
        <v>16</v>
      </c>
      <c r="W84">
        <f t="shared" si="19"/>
        <v>2639</v>
      </c>
      <c r="X84">
        <f t="shared" si="11"/>
        <v>0.85404530744336571</v>
      </c>
      <c r="Z84" s="221">
        <v>40398</v>
      </c>
      <c r="AA84">
        <v>3</v>
      </c>
      <c r="AB84">
        <f t="shared" si="16"/>
        <v>8188</v>
      </c>
      <c r="AC84">
        <f t="shared" si="12"/>
        <v>0.99853658536585366</v>
      </c>
      <c r="AE84" s="221">
        <v>40444</v>
      </c>
      <c r="AF84">
        <v>0</v>
      </c>
      <c r="AG84">
        <f t="shared" si="17"/>
        <v>4185</v>
      </c>
      <c r="AH84">
        <f t="shared" si="13"/>
        <v>0.99952233102459997</v>
      </c>
    </row>
    <row r="85" spans="1:39" x14ac:dyDescent="0.25">
      <c r="A85" s="223"/>
      <c r="B85" s="14"/>
      <c r="C85" s="223">
        <v>40723</v>
      </c>
      <c r="D85">
        <v>9</v>
      </c>
      <c r="E85" s="223">
        <v>41101</v>
      </c>
      <c r="F85" s="14">
        <v>0</v>
      </c>
      <c r="G85" s="223">
        <v>41486</v>
      </c>
      <c r="H85" s="14">
        <v>0</v>
      </c>
      <c r="I85" s="223">
        <v>41860</v>
      </c>
      <c r="J85" s="14">
        <v>0</v>
      </c>
      <c r="K85" s="223">
        <v>42301</v>
      </c>
      <c r="L85" s="14">
        <v>0</v>
      </c>
      <c r="M85" s="223">
        <v>42641</v>
      </c>
      <c r="N85" s="14">
        <v>0</v>
      </c>
      <c r="P85" s="229">
        <v>40533</v>
      </c>
      <c r="Q85">
        <v>6</v>
      </c>
      <c r="R85">
        <f t="shared" si="18"/>
        <v>5859</v>
      </c>
      <c r="S85" s="14">
        <f t="shared" si="15"/>
        <v>0.93459881958845115</v>
      </c>
      <c r="U85" s="221">
        <v>40324</v>
      </c>
      <c r="V85">
        <v>1</v>
      </c>
      <c r="W85">
        <f t="shared" si="19"/>
        <v>2640</v>
      </c>
      <c r="X85">
        <f t="shared" si="11"/>
        <v>0.85436893203883491</v>
      </c>
      <c r="Z85" s="221">
        <v>40399</v>
      </c>
      <c r="AA85">
        <v>0</v>
      </c>
      <c r="AB85">
        <f t="shared" si="16"/>
        <v>8188</v>
      </c>
      <c r="AC85">
        <f t="shared" si="12"/>
        <v>0.99853658536585366</v>
      </c>
      <c r="AE85" s="221">
        <v>40444</v>
      </c>
      <c r="AF85">
        <v>0</v>
      </c>
      <c r="AG85">
        <f t="shared" si="17"/>
        <v>4185</v>
      </c>
      <c r="AH85">
        <f t="shared" si="13"/>
        <v>0.99952233102459997</v>
      </c>
    </row>
    <row r="86" spans="1:39" x14ac:dyDescent="0.25">
      <c r="A86" s="223"/>
      <c r="B86" s="14"/>
      <c r="C86" s="223">
        <v>40731</v>
      </c>
      <c r="D86">
        <v>13</v>
      </c>
      <c r="E86" s="223">
        <v>41108</v>
      </c>
      <c r="F86" s="14">
        <v>0</v>
      </c>
      <c r="G86" s="223">
        <v>41493</v>
      </c>
      <c r="H86" s="14">
        <v>0</v>
      </c>
      <c r="I86" s="223">
        <v>41873</v>
      </c>
      <c r="J86" s="14">
        <v>0</v>
      </c>
      <c r="K86" s="223">
        <v>42338</v>
      </c>
      <c r="L86" s="14" t="s">
        <v>19</v>
      </c>
      <c r="M86" s="223">
        <v>42674</v>
      </c>
      <c r="N86" s="14">
        <v>0</v>
      </c>
      <c r="P86" s="229">
        <v>40542</v>
      </c>
      <c r="Q86">
        <v>241</v>
      </c>
      <c r="R86">
        <f t="shared" si="18"/>
        <v>6100</v>
      </c>
      <c r="S86" s="14">
        <f t="shared" si="15"/>
        <v>0.97304195246450786</v>
      </c>
      <c r="U86" s="221">
        <v>40327</v>
      </c>
      <c r="V86">
        <v>5</v>
      </c>
      <c r="W86">
        <f t="shared" si="19"/>
        <v>2645</v>
      </c>
      <c r="X86">
        <f t="shared" si="11"/>
        <v>0.85598705501618122</v>
      </c>
      <c r="Z86" s="221">
        <v>40399</v>
      </c>
      <c r="AA86">
        <v>0</v>
      </c>
      <c r="AB86">
        <f t="shared" si="16"/>
        <v>8188</v>
      </c>
      <c r="AC86">
        <f t="shared" si="12"/>
        <v>0.99853658536585366</v>
      </c>
      <c r="AE86" s="221">
        <v>40445</v>
      </c>
      <c r="AF86">
        <v>0</v>
      </c>
      <c r="AG86">
        <f t="shared" si="17"/>
        <v>4185</v>
      </c>
      <c r="AH86">
        <f t="shared" si="13"/>
        <v>0.99952233102459997</v>
      </c>
    </row>
    <row r="87" spans="1:39" x14ac:dyDescent="0.25">
      <c r="A87" s="223"/>
      <c r="B87" s="14"/>
      <c r="C87" s="223">
        <v>40737</v>
      </c>
      <c r="D87">
        <v>6</v>
      </c>
      <c r="E87" s="223">
        <v>41115</v>
      </c>
      <c r="F87" s="14">
        <v>0</v>
      </c>
      <c r="G87" s="223">
        <v>41500</v>
      </c>
      <c r="H87" s="14">
        <v>0</v>
      </c>
      <c r="I87" s="223">
        <v>41878</v>
      </c>
      <c r="J87" s="14">
        <v>0</v>
      </c>
      <c r="K87" s="223">
        <v>42359</v>
      </c>
      <c r="L87" s="14">
        <v>0</v>
      </c>
      <c r="M87" s="223">
        <v>42695</v>
      </c>
      <c r="N87" s="14">
        <v>0</v>
      </c>
      <c r="P87" s="238">
        <v>40543</v>
      </c>
      <c r="Q87" s="6">
        <v>169</v>
      </c>
      <c r="R87" s="6">
        <f t="shared" si="18"/>
        <v>6269</v>
      </c>
      <c r="S87" s="86">
        <f t="shared" si="15"/>
        <v>1</v>
      </c>
      <c r="U87" s="221">
        <v>40327</v>
      </c>
      <c r="V87">
        <v>81</v>
      </c>
      <c r="W87">
        <f t="shared" si="19"/>
        <v>2726</v>
      </c>
      <c r="X87">
        <f t="shared" si="11"/>
        <v>0.88220064724919089</v>
      </c>
      <c r="Z87" s="221">
        <v>40412</v>
      </c>
      <c r="AA87">
        <v>0</v>
      </c>
      <c r="AB87">
        <f t="shared" si="16"/>
        <v>8188</v>
      </c>
      <c r="AC87">
        <f t="shared" si="12"/>
        <v>0.99853658536585366</v>
      </c>
      <c r="AE87" s="221">
        <v>40447</v>
      </c>
      <c r="AF87">
        <v>0</v>
      </c>
      <c r="AG87">
        <f t="shared" si="17"/>
        <v>4185</v>
      </c>
      <c r="AH87">
        <f t="shared" si="13"/>
        <v>0.99952233102459997</v>
      </c>
    </row>
    <row r="88" spans="1:39" x14ac:dyDescent="0.25">
      <c r="A88" s="237">
        <v>40388</v>
      </c>
      <c r="B88" s="27">
        <v>0</v>
      </c>
      <c r="C88" s="223">
        <v>40746</v>
      </c>
      <c r="D88">
        <v>6</v>
      </c>
      <c r="E88" s="223">
        <v>41118</v>
      </c>
      <c r="F88" s="14">
        <v>0</v>
      </c>
      <c r="G88" s="223">
        <v>41507</v>
      </c>
      <c r="H88" s="14">
        <v>0</v>
      </c>
      <c r="I88" s="223">
        <v>41888</v>
      </c>
      <c r="J88" s="14">
        <v>0</v>
      </c>
      <c r="K88" s="223"/>
      <c r="L88" s="14" t="s">
        <v>118</v>
      </c>
      <c r="M88" s="223"/>
      <c r="N88" s="14" t="s">
        <v>118</v>
      </c>
      <c r="U88" s="239">
        <v>40329</v>
      </c>
      <c r="V88">
        <v>41</v>
      </c>
      <c r="W88">
        <f t="shared" si="19"/>
        <v>2767</v>
      </c>
      <c r="X88">
        <f t="shared" si="11"/>
        <v>0.89546925566343039</v>
      </c>
      <c r="Z88" s="221">
        <v>40417</v>
      </c>
      <c r="AA88">
        <v>0</v>
      </c>
      <c r="AB88">
        <f t="shared" si="16"/>
        <v>8188</v>
      </c>
      <c r="AC88">
        <f t="shared" si="12"/>
        <v>0.99853658536585366</v>
      </c>
      <c r="AE88" s="221">
        <v>40448</v>
      </c>
      <c r="AF88">
        <v>0</v>
      </c>
      <c r="AG88">
        <f t="shared" si="17"/>
        <v>4185</v>
      </c>
      <c r="AH88">
        <f t="shared" si="13"/>
        <v>0.99952233102459997</v>
      </c>
    </row>
    <row r="89" spans="1:39" x14ac:dyDescent="0.25">
      <c r="A89" s="223"/>
      <c r="B89" s="14"/>
      <c r="C89" s="223">
        <v>40751</v>
      </c>
      <c r="D89">
        <v>4</v>
      </c>
      <c r="E89" s="223">
        <v>41129</v>
      </c>
      <c r="F89" s="14">
        <v>0</v>
      </c>
      <c r="G89" s="223">
        <v>41514</v>
      </c>
      <c r="H89" s="14">
        <v>0</v>
      </c>
      <c r="I89" s="223">
        <v>41903</v>
      </c>
      <c r="J89" s="14">
        <v>0</v>
      </c>
      <c r="K89" s="223">
        <v>42031</v>
      </c>
      <c r="L89" s="14">
        <v>48</v>
      </c>
      <c r="M89" s="223">
        <v>42396</v>
      </c>
      <c r="N89" s="14">
        <v>4</v>
      </c>
      <c r="U89" s="221">
        <v>40331</v>
      </c>
      <c r="V89">
        <v>1</v>
      </c>
      <c r="W89">
        <f t="shared" si="19"/>
        <v>2768</v>
      </c>
      <c r="X89">
        <f t="shared" si="11"/>
        <v>0.89579288025889969</v>
      </c>
      <c r="Z89" s="4">
        <v>40422</v>
      </c>
      <c r="AA89" s="16">
        <v>0</v>
      </c>
      <c r="AB89">
        <f t="shared" si="16"/>
        <v>8188</v>
      </c>
      <c r="AC89">
        <f t="shared" si="12"/>
        <v>0.99853658536585366</v>
      </c>
      <c r="AE89" s="4">
        <v>40469</v>
      </c>
      <c r="AF89" s="16">
        <v>0</v>
      </c>
      <c r="AG89">
        <f t="shared" si="17"/>
        <v>4185</v>
      </c>
      <c r="AH89">
        <f t="shared" si="13"/>
        <v>0.99952233102459997</v>
      </c>
    </row>
    <row r="90" spans="1:39" x14ac:dyDescent="0.25">
      <c r="A90" s="223"/>
      <c r="B90" s="14"/>
      <c r="C90" s="223">
        <v>40759</v>
      </c>
      <c r="D90">
        <v>0</v>
      </c>
      <c r="E90" s="223">
        <v>41137</v>
      </c>
      <c r="F90" s="14">
        <v>0</v>
      </c>
      <c r="G90" s="223">
        <v>41522</v>
      </c>
      <c r="H90" s="14">
        <v>0</v>
      </c>
      <c r="I90" s="223">
        <v>41908</v>
      </c>
      <c r="J90" s="14">
        <v>0</v>
      </c>
      <c r="K90" s="223">
        <v>42060</v>
      </c>
      <c r="L90" s="14">
        <v>390</v>
      </c>
      <c r="M90" s="223">
        <v>42424</v>
      </c>
      <c r="N90" s="14">
        <v>319</v>
      </c>
      <c r="U90" s="233">
        <v>40333</v>
      </c>
      <c r="V90" s="234">
        <v>12</v>
      </c>
      <c r="W90" s="234">
        <f t="shared" si="19"/>
        <v>2780</v>
      </c>
      <c r="X90" s="234">
        <f t="shared" si="11"/>
        <v>0.89967637540453071</v>
      </c>
      <c r="Z90" s="221">
        <v>40423</v>
      </c>
      <c r="AA90">
        <v>0</v>
      </c>
      <c r="AB90">
        <f t="shared" si="16"/>
        <v>8188</v>
      </c>
      <c r="AC90">
        <f t="shared" si="12"/>
        <v>0.99853658536585366</v>
      </c>
      <c r="AE90" s="221">
        <v>40470</v>
      </c>
      <c r="AF90">
        <v>0</v>
      </c>
      <c r="AG90">
        <f t="shared" si="17"/>
        <v>4185</v>
      </c>
      <c r="AH90">
        <f t="shared" si="13"/>
        <v>0.99952233102459997</v>
      </c>
    </row>
    <row r="91" spans="1:39" x14ac:dyDescent="0.25">
      <c r="A91" s="237">
        <v>40402</v>
      </c>
      <c r="B91" s="27">
        <v>0</v>
      </c>
      <c r="C91" s="223">
        <v>40765</v>
      </c>
      <c r="D91">
        <v>0</v>
      </c>
      <c r="E91" s="223">
        <v>41143</v>
      </c>
      <c r="F91" s="14">
        <v>0</v>
      </c>
      <c r="G91" s="223">
        <v>41528</v>
      </c>
      <c r="H91" s="14">
        <v>0</v>
      </c>
      <c r="I91" s="223">
        <v>41922</v>
      </c>
      <c r="J91" s="14">
        <v>0</v>
      </c>
      <c r="K91" s="223">
        <v>42089</v>
      </c>
      <c r="L91" s="14">
        <v>10</v>
      </c>
      <c r="M91" s="223">
        <v>42457</v>
      </c>
      <c r="N91" s="14">
        <v>80</v>
      </c>
      <c r="U91" s="221">
        <v>40334</v>
      </c>
      <c r="V91">
        <v>0</v>
      </c>
      <c r="W91">
        <f t="shared" si="19"/>
        <v>2780</v>
      </c>
      <c r="X91">
        <f t="shared" si="11"/>
        <v>0.89967637540453071</v>
      </c>
      <c r="Z91" s="221">
        <v>40427</v>
      </c>
      <c r="AA91">
        <v>0</v>
      </c>
      <c r="AB91">
        <f t="shared" si="16"/>
        <v>8188</v>
      </c>
      <c r="AC91">
        <f t="shared" si="12"/>
        <v>0.99853658536585366</v>
      </c>
      <c r="AE91" s="221">
        <v>40470</v>
      </c>
      <c r="AF91">
        <v>0</v>
      </c>
      <c r="AG91">
        <f t="shared" si="17"/>
        <v>4185</v>
      </c>
      <c r="AH91">
        <f t="shared" si="13"/>
        <v>0.99952233102459997</v>
      </c>
    </row>
    <row r="92" spans="1:39" x14ac:dyDescent="0.25">
      <c r="A92" s="237">
        <v>40409</v>
      </c>
      <c r="B92" s="27">
        <v>0</v>
      </c>
      <c r="C92" s="223">
        <v>40771</v>
      </c>
      <c r="D92">
        <v>1</v>
      </c>
      <c r="E92" s="223">
        <v>41150</v>
      </c>
      <c r="F92" s="14">
        <v>0</v>
      </c>
      <c r="G92" s="223">
        <v>41535</v>
      </c>
      <c r="H92" s="14">
        <v>0</v>
      </c>
      <c r="I92" s="223">
        <v>41931</v>
      </c>
      <c r="J92" s="14">
        <v>0</v>
      </c>
      <c r="K92" s="223">
        <v>42121</v>
      </c>
      <c r="L92" s="14">
        <v>37</v>
      </c>
      <c r="M92" s="223">
        <v>42481</v>
      </c>
      <c r="N92" s="14">
        <v>361</v>
      </c>
      <c r="U92" s="221">
        <v>40335</v>
      </c>
      <c r="V92">
        <v>2</v>
      </c>
      <c r="W92">
        <f t="shared" si="19"/>
        <v>2782</v>
      </c>
      <c r="X92">
        <f t="shared" si="11"/>
        <v>0.90032362459546922</v>
      </c>
      <c r="Z92" s="221">
        <v>40428</v>
      </c>
      <c r="AA92">
        <v>1</v>
      </c>
      <c r="AB92">
        <f t="shared" si="16"/>
        <v>8189</v>
      </c>
      <c r="AC92">
        <f t="shared" si="12"/>
        <v>0.99865853658536585</v>
      </c>
      <c r="AE92" s="221">
        <v>40472</v>
      </c>
      <c r="AF92">
        <v>0</v>
      </c>
      <c r="AG92">
        <f t="shared" si="17"/>
        <v>4185</v>
      </c>
      <c r="AH92">
        <f t="shared" si="13"/>
        <v>0.99952233102459997</v>
      </c>
    </row>
    <row r="93" spans="1:39" x14ac:dyDescent="0.25">
      <c r="A93" s="237">
        <v>40416</v>
      </c>
      <c r="B93" s="27">
        <v>0</v>
      </c>
      <c r="C93" s="223">
        <v>40778</v>
      </c>
      <c r="D93">
        <v>0</v>
      </c>
      <c r="E93" s="223">
        <v>41158</v>
      </c>
      <c r="F93" s="14">
        <v>0</v>
      </c>
      <c r="G93" s="223">
        <v>41542</v>
      </c>
      <c r="H93" s="14">
        <v>0</v>
      </c>
      <c r="I93" s="223">
        <v>41938</v>
      </c>
      <c r="J93" s="14">
        <v>0</v>
      </c>
      <c r="K93" s="223">
        <v>42152</v>
      </c>
      <c r="L93" s="14">
        <v>34</v>
      </c>
      <c r="M93" s="223">
        <v>42521</v>
      </c>
      <c r="N93" s="14">
        <v>48</v>
      </c>
      <c r="U93" s="221">
        <v>40341</v>
      </c>
      <c r="V93">
        <v>4</v>
      </c>
      <c r="W93">
        <f t="shared" si="19"/>
        <v>2786</v>
      </c>
      <c r="X93">
        <f t="shared" si="11"/>
        <v>0.90161812297734623</v>
      </c>
      <c r="Z93" s="221">
        <v>40429</v>
      </c>
      <c r="AA93">
        <v>1</v>
      </c>
      <c r="AB93">
        <f t="shared" si="16"/>
        <v>8190</v>
      </c>
      <c r="AC93">
        <f t="shared" si="12"/>
        <v>0.99878048780487805</v>
      </c>
      <c r="AE93" s="221">
        <v>40473</v>
      </c>
      <c r="AF93">
        <v>0</v>
      </c>
      <c r="AG93">
        <f t="shared" si="17"/>
        <v>4185</v>
      </c>
      <c r="AH93">
        <f t="shared" si="13"/>
        <v>0.99952233102459997</v>
      </c>
    </row>
    <row r="94" spans="1:39" x14ac:dyDescent="0.25">
      <c r="A94" s="237">
        <v>40422</v>
      </c>
      <c r="B94" s="27">
        <v>0</v>
      </c>
      <c r="C94" s="223">
        <v>40800</v>
      </c>
      <c r="D94">
        <v>0</v>
      </c>
      <c r="E94" s="223">
        <v>41164</v>
      </c>
      <c r="F94" s="14">
        <v>0</v>
      </c>
      <c r="G94" s="223">
        <v>41549</v>
      </c>
      <c r="H94" s="14">
        <v>0</v>
      </c>
      <c r="I94" s="223">
        <v>41944</v>
      </c>
      <c r="J94" s="14">
        <v>0</v>
      </c>
      <c r="K94" s="223">
        <v>42184</v>
      </c>
      <c r="L94" s="14">
        <v>43</v>
      </c>
      <c r="M94" s="223">
        <v>42549</v>
      </c>
      <c r="N94" s="14">
        <v>31</v>
      </c>
      <c r="U94" s="221">
        <v>40341</v>
      </c>
      <c r="V94">
        <v>1</v>
      </c>
      <c r="W94">
        <f t="shared" si="19"/>
        <v>2787</v>
      </c>
      <c r="X94">
        <f t="shared" si="11"/>
        <v>0.90194174757281553</v>
      </c>
      <c r="Z94" s="221">
        <v>40429</v>
      </c>
      <c r="AA94">
        <v>0</v>
      </c>
      <c r="AB94">
        <f t="shared" si="16"/>
        <v>8190</v>
      </c>
      <c r="AC94">
        <f t="shared" si="12"/>
        <v>0.99878048780487805</v>
      </c>
      <c r="AE94" s="221">
        <v>40474</v>
      </c>
      <c r="AF94">
        <v>0</v>
      </c>
      <c r="AG94">
        <f t="shared" si="17"/>
        <v>4185</v>
      </c>
      <c r="AH94">
        <f t="shared" si="13"/>
        <v>0.99952233102459997</v>
      </c>
    </row>
    <row r="95" spans="1:39" x14ac:dyDescent="0.25">
      <c r="A95" s="237">
        <v>40436</v>
      </c>
      <c r="B95" s="27">
        <v>0</v>
      </c>
      <c r="C95" s="223">
        <v>40808</v>
      </c>
      <c r="D95">
        <v>0</v>
      </c>
      <c r="E95" s="223">
        <v>41171</v>
      </c>
      <c r="F95" s="14">
        <v>0</v>
      </c>
      <c r="G95" s="223">
        <v>41556</v>
      </c>
      <c r="H95" s="14">
        <v>0</v>
      </c>
      <c r="I95" s="223">
        <v>41956</v>
      </c>
      <c r="J95" s="14">
        <v>0</v>
      </c>
      <c r="K95" s="223">
        <v>42215</v>
      </c>
      <c r="L95" s="14">
        <v>0</v>
      </c>
      <c r="M95" s="223">
        <v>42576</v>
      </c>
      <c r="N95" s="14">
        <v>2</v>
      </c>
      <c r="U95" s="221">
        <v>40345</v>
      </c>
      <c r="V95">
        <v>2</v>
      </c>
      <c r="W95">
        <f t="shared" si="19"/>
        <v>2789</v>
      </c>
      <c r="X95">
        <f t="shared" si="11"/>
        <v>0.90258899676375404</v>
      </c>
      <c r="Z95" s="221">
        <v>40432</v>
      </c>
      <c r="AA95">
        <v>6</v>
      </c>
      <c r="AB95">
        <f t="shared" si="16"/>
        <v>8196</v>
      </c>
      <c r="AC95">
        <f t="shared" si="12"/>
        <v>0.99951219512195122</v>
      </c>
      <c r="AE95" s="221">
        <v>40475</v>
      </c>
      <c r="AF95">
        <v>0</v>
      </c>
      <c r="AG95">
        <f t="shared" si="17"/>
        <v>4185</v>
      </c>
      <c r="AH95">
        <f t="shared" si="13"/>
        <v>0.99952233102459997</v>
      </c>
    </row>
    <row r="96" spans="1:39" x14ac:dyDescent="0.25">
      <c r="A96" s="237">
        <v>40441</v>
      </c>
      <c r="B96" s="27">
        <v>0</v>
      </c>
      <c r="C96" s="223">
        <v>40814</v>
      </c>
      <c r="D96">
        <v>0</v>
      </c>
      <c r="E96" s="223">
        <v>41183</v>
      </c>
      <c r="F96" s="14">
        <v>0</v>
      </c>
      <c r="G96" s="223">
        <v>41563</v>
      </c>
      <c r="H96" s="14">
        <v>0</v>
      </c>
      <c r="I96" s="223">
        <v>41963</v>
      </c>
      <c r="J96" s="14">
        <v>0</v>
      </c>
      <c r="K96" s="223">
        <v>42243</v>
      </c>
      <c r="L96" s="14">
        <v>0</v>
      </c>
      <c r="M96" s="223">
        <v>42612</v>
      </c>
      <c r="N96" s="14">
        <v>2</v>
      </c>
      <c r="U96" s="221">
        <v>40348</v>
      </c>
      <c r="V96">
        <v>0</v>
      </c>
      <c r="W96">
        <f t="shared" si="19"/>
        <v>2789</v>
      </c>
      <c r="X96">
        <f t="shared" si="11"/>
        <v>0.90258899676375404</v>
      </c>
      <c r="Z96" s="221">
        <v>40438</v>
      </c>
      <c r="AA96">
        <v>0</v>
      </c>
      <c r="AB96">
        <f t="shared" si="16"/>
        <v>8196</v>
      </c>
      <c r="AC96">
        <f t="shared" si="12"/>
        <v>0.99951219512195122</v>
      </c>
      <c r="AE96" s="221">
        <v>40483</v>
      </c>
      <c r="AF96">
        <v>0</v>
      </c>
      <c r="AG96">
        <f t="shared" si="17"/>
        <v>4185</v>
      </c>
      <c r="AH96">
        <f t="shared" si="13"/>
        <v>0.99952233102459997</v>
      </c>
    </row>
    <row r="97" spans="1:34" x14ac:dyDescent="0.25">
      <c r="A97" s="237">
        <v>40449</v>
      </c>
      <c r="B97" s="27">
        <v>0</v>
      </c>
      <c r="C97" s="223"/>
      <c r="E97" s="223">
        <v>41193</v>
      </c>
      <c r="F97" s="14">
        <v>0</v>
      </c>
      <c r="G97" s="223">
        <v>41570</v>
      </c>
      <c r="H97" s="14">
        <v>1</v>
      </c>
      <c r="I97" s="223">
        <v>41968</v>
      </c>
      <c r="J97" s="14">
        <v>0</v>
      </c>
      <c r="K97" s="223">
        <v>42271</v>
      </c>
      <c r="L97" s="14">
        <v>0</v>
      </c>
      <c r="M97" s="223">
        <v>42635</v>
      </c>
      <c r="N97" s="14">
        <v>0</v>
      </c>
      <c r="U97" s="221">
        <v>40350</v>
      </c>
      <c r="V97">
        <v>4</v>
      </c>
      <c r="W97">
        <f t="shared" si="19"/>
        <v>2793</v>
      </c>
      <c r="X97">
        <f t="shared" si="11"/>
        <v>0.90388349514563104</v>
      </c>
      <c r="Z97" s="221">
        <v>40442</v>
      </c>
      <c r="AA97">
        <v>0</v>
      </c>
      <c r="AB97">
        <f t="shared" si="16"/>
        <v>8196</v>
      </c>
      <c r="AC97">
        <f t="shared" si="12"/>
        <v>0.99951219512195122</v>
      </c>
      <c r="AE97" s="221">
        <v>40484</v>
      </c>
      <c r="AF97">
        <v>0</v>
      </c>
      <c r="AG97">
        <f t="shared" si="17"/>
        <v>4185</v>
      </c>
      <c r="AH97">
        <f t="shared" si="13"/>
        <v>0.99952233102459997</v>
      </c>
    </row>
    <row r="98" spans="1:34" x14ac:dyDescent="0.25">
      <c r="A98" s="237">
        <v>40461</v>
      </c>
      <c r="B98" s="27">
        <v>0</v>
      </c>
      <c r="C98" s="223">
        <v>40822</v>
      </c>
      <c r="D98">
        <v>0</v>
      </c>
      <c r="E98" s="223">
        <v>41198</v>
      </c>
      <c r="F98" s="14">
        <v>0</v>
      </c>
      <c r="G98" s="223">
        <v>41585</v>
      </c>
      <c r="H98" s="14">
        <v>0</v>
      </c>
      <c r="I98" s="223">
        <v>42342</v>
      </c>
      <c r="J98" s="14">
        <v>0</v>
      </c>
      <c r="K98" s="223">
        <v>42306</v>
      </c>
      <c r="L98" s="14">
        <v>0</v>
      </c>
      <c r="M98" s="223">
        <v>42663</v>
      </c>
      <c r="N98" s="14">
        <v>0</v>
      </c>
      <c r="U98" s="221">
        <v>40352</v>
      </c>
      <c r="V98">
        <v>5</v>
      </c>
      <c r="W98">
        <f t="shared" si="19"/>
        <v>2798</v>
      </c>
      <c r="X98">
        <f t="shared" si="11"/>
        <v>0.90550161812297736</v>
      </c>
      <c r="Z98" s="221">
        <v>40447</v>
      </c>
      <c r="AA98">
        <v>0</v>
      </c>
      <c r="AB98">
        <f t="shared" si="16"/>
        <v>8196</v>
      </c>
      <c r="AC98">
        <f t="shared" si="12"/>
        <v>0.99951219512195122</v>
      </c>
      <c r="AE98" s="221">
        <v>40490</v>
      </c>
      <c r="AF98">
        <v>0</v>
      </c>
      <c r="AG98">
        <f t="shared" si="17"/>
        <v>4185</v>
      </c>
      <c r="AH98">
        <f t="shared" si="13"/>
        <v>0.99952233102459997</v>
      </c>
    </row>
    <row r="99" spans="1:34" x14ac:dyDescent="0.25">
      <c r="A99" s="237">
        <v>40471</v>
      </c>
      <c r="B99" s="27">
        <v>0</v>
      </c>
      <c r="C99" s="223">
        <v>40826</v>
      </c>
      <c r="D99">
        <v>0</v>
      </c>
      <c r="E99" s="223">
        <v>41205</v>
      </c>
      <c r="F99" s="14">
        <v>0</v>
      </c>
      <c r="G99" s="223">
        <v>41592</v>
      </c>
      <c r="H99" s="14">
        <v>0</v>
      </c>
      <c r="I99" s="223">
        <v>42349</v>
      </c>
      <c r="J99" s="14">
        <v>0</v>
      </c>
      <c r="K99" s="223">
        <v>42333</v>
      </c>
      <c r="L99" s="14">
        <v>0</v>
      </c>
      <c r="M99" s="227">
        <v>42695</v>
      </c>
      <c r="N99" s="86">
        <v>0</v>
      </c>
      <c r="U99" s="221">
        <v>40355</v>
      </c>
      <c r="V99">
        <v>0</v>
      </c>
      <c r="W99">
        <f t="shared" si="19"/>
        <v>2798</v>
      </c>
      <c r="X99">
        <f t="shared" si="11"/>
        <v>0.90550161812297736</v>
      </c>
      <c r="Z99" s="221">
        <v>40453</v>
      </c>
      <c r="AA99">
        <v>0</v>
      </c>
      <c r="AB99">
        <f t="shared" si="16"/>
        <v>8196</v>
      </c>
      <c r="AC99">
        <f t="shared" si="12"/>
        <v>0.99951219512195122</v>
      </c>
      <c r="AE99" s="221">
        <v>40496</v>
      </c>
      <c r="AF99">
        <v>0</v>
      </c>
      <c r="AG99">
        <f t="shared" si="17"/>
        <v>4185</v>
      </c>
      <c r="AH99">
        <f t="shared" si="13"/>
        <v>0.99952233102459997</v>
      </c>
    </row>
    <row r="100" spans="1:34" x14ac:dyDescent="0.25">
      <c r="A100" s="237">
        <v>40478</v>
      </c>
      <c r="B100" s="27">
        <v>0</v>
      </c>
      <c r="C100" s="223">
        <v>40836</v>
      </c>
      <c r="D100">
        <v>0</v>
      </c>
      <c r="E100" s="223">
        <v>41211</v>
      </c>
      <c r="F100" s="14">
        <v>0</v>
      </c>
      <c r="G100" s="223">
        <v>41610</v>
      </c>
      <c r="H100" s="14">
        <v>0</v>
      </c>
      <c r="I100" s="223">
        <v>42356</v>
      </c>
      <c r="J100" s="14">
        <v>0</v>
      </c>
      <c r="K100" s="227">
        <v>42359</v>
      </c>
      <c r="L100" s="86">
        <v>6</v>
      </c>
      <c r="U100" s="221">
        <v>40356</v>
      </c>
      <c r="V100">
        <v>4</v>
      </c>
      <c r="W100">
        <f t="shared" si="19"/>
        <v>2802</v>
      </c>
      <c r="X100">
        <f t="shared" si="11"/>
        <v>0.90679611650485437</v>
      </c>
      <c r="Z100" s="221">
        <v>40454</v>
      </c>
      <c r="AA100">
        <v>0</v>
      </c>
      <c r="AB100">
        <f t="shared" si="16"/>
        <v>8196</v>
      </c>
      <c r="AC100">
        <f t="shared" si="12"/>
        <v>0.99951219512195122</v>
      </c>
      <c r="AE100" s="221">
        <v>40497</v>
      </c>
      <c r="AF100">
        <v>0</v>
      </c>
      <c r="AG100">
        <f t="shared" si="17"/>
        <v>4185</v>
      </c>
      <c r="AH100">
        <f t="shared" si="13"/>
        <v>0.99952233102459997</v>
      </c>
    </row>
    <row r="101" spans="1:34" x14ac:dyDescent="0.25">
      <c r="A101" s="237">
        <v>40485</v>
      </c>
      <c r="B101" s="27">
        <v>0</v>
      </c>
      <c r="C101" s="223">
        <v>40848</v>
      </c>
      <c r="D101">
        <v>0</v>
      </c>
      <c r="E101" s="223">
        <v>41219</v>
      </c>
      <c r="F101" s="14">
        <v>0</v>
      </c>
      <c r="G101" s="223">
        <v>41627</v>
      </c>
      <c r="H101" s="14">
        <v>1</v>
      </c>
      <c r="I101" s="223">
        <v>42361</v>
      </c>
      <c r="J101" s="14">
        <v>0</v>
      </c>
      <c r="U101" s="221">
        <v>40358</v>
      </c>
      <c r="V101">
        <v>9</v>
      </c>
      <c r="W101">
        <f t="shared" si="19"/>
        <v>2811</v>
      </c>
      <c r="X101">
        <f t="shared" si="11"/>
        <v>0.90970873786407769</v>
      </c>
      <c r="Z101" s="4">
        <v>40456</v>
      </c>
      <c r="AA101" s="16">
        <v>0</v>
      </c>
      <c r="AB101">
        <f t="shared" si="16"/>
        <v>8196</v>
      </c>
      <c r="AC101">
        <f t="shared" si="12"/>
        <v>0.99951219512195122</v>
      </c>
      <c r="AE101" s="221">
        <v>40498</v>
      </c>
      <c r="AF101">
        <v>0</v>
      </c>
      <c r="AG101">
        <f t="shared" si="17"/>
        <v>4185</v>
      </c>
      <c r="AH101">
        <f t="shared" si="13"/>
        <v>0.99952233102459997</v>
      </c>
    </row>
    <row r="102" spans="1:34" x14ac:dyDescent="0.25">
      <c r="A102" s="237">
        <v>40490</v>
      </c>
      <c r="B102" s="27">
        <v>0</v>
      </c>
      <c r="C102" s="223">
        <v>40855</v>
      </c>
      <c r="D102">
        <v>0</v>
      </c>
      <c r="E102" s="223">
        <v>41227</v>
      </c>
      <c r="F102" s="14">
        <v>0</v>
      </c>
      <c r="G102" s="223">
        <v>41632</v>
      </c>
      <c r="H102" s="14">
        <v>3</v>
      </c>
      <c r="I102" s="223"/>
      <c r="J102" s="14" t="s">
        <v>118</v>
      </c>
      <c r="U102" s="239">
        <v>40359</v>
      </c>
      <c r="V102">
        <v>169</v>
      </c>
      <c r="W102">
        <f t="shared" si="19"/>
        <v>2980</v>
      </c>
      <c r="X102">
        <f t="shared" si="11"/>
        <v>0.96440129449838186</v>
      </c>
      <c r="Z102" s="221">
        <v>40456</v>
      </c>
      <c r="AA102">
        <v>0</v>
      </c>
      <c r="AB102">
        <f t="shared" si="16"/>
        <v>8196</v>
      </c>
      <c r="AC102">
        <f t="shared" si="12"/>
        <v>0.99951219512195122</v>
      </c>
      <c r="AE102" s="4">
        <v>40499</v>
      </c>
      <c r="AF102" s="16">
        <v>0</v>
      </c>
      <c r="AG102">
        <f t="shared" si="17"/>
        <v>4185</v>
      </c>
      <c r="AH102">
        <f t="shared" si="13"/>
        <v>0.99952233102459997</v>
      </c>
    </row>
    <row r="103" spans="1:34" x14ac:dyDescent="0.25">
      <c r="A103" s="237">
        <v>40499</v>
      </c>
      <c r="B103" s="27">
        <v>0</v>
      </c>
      <c r="C103" s="223"/>
      <c r="E103" s="223">
        <v>41233</v>
      </c>
      <c r="F103" s="14">
        <v>0</v>
      </c>
      <c r="G103" s="223"/>
      <c r="H103" s="14" t="s">
        <v>118</v>
      </c>
      <c r="I103" s="223">
        <v>41668</v>
      </c>
      <c r="J103" s="14">
        <v>17</v>
      </c>
      <c r="U103" s="221">
        <v>40366</v>
      </c>
      <c r="V103">
        <v>13</v>
      </c>
      <c r="W103">
        <f t="shared" si="19"/>
        <v>2993</v>
      </c>
      <c r="X103">
        <f t="shared" si="11"/>
        <v>0.96860841423948218</v>
      </c>
      <c r="Z103" s="221">
        <v>40456</v>
      </c>
      <c r="AA103">
        <v>0</v>
      </c>
      <c r="AB103">
        <f t="shared" si="16"/>
        <v>8196</v>
      </c>
      <c r="AC103">
        <f t="shared" si="12"/>
        <v>0.99951219512195122</v>
      </c>
      <c r="AE103" s="221">
        <v>40499</v>
      </c>
      <c r="AF103">
        <v>1</v>
      </c>
      <c r="AG103">
        <f t="shared" si="17"/>
        <v>4186</v>
      </c>
      <c r="AH103">
        <f t="shared" si="13"/>
        <v>0.99976116551229999</v>
      </c>
    </row>
    <row r="104" spans="1:34" x14ac:dyDescent="0.25">
      <c r="A104" s="237">
        <v>40514</v>
      </c>
      <c r="B104" s="27">
        <v>0</v>
      </c>
      <c r="C104" s="223">
        <v>40878</v>
      </c>
      <c r="D104">
        <v>0</v>
      </c>
      <c r="E104" s="223">
        <v>41239</v>
      </c>
      <c r="F104" s="14">
        <v>0</v>
      </c>
      <c r="G104" s="223">
        <v>41303</v>
      </c>
      <c r="H104" s="14">
        <v>1</v>
      </c>
      <c r="I104" s="223">
        <v>41695</v>
      </c>
      <c r="J104" s="14">
        <v>205</v>
      </c>
      <c r="U104" s="221">
        <v>40370</v>
      </c>
      <c r="V104">
        <v>0</v>
      </c>
      <c r="W104">
        <f t="shared" si="19"/>
        <v>2993</v>
      </c>
      <c r="X104">
        <f t="shared" si="11"/>
        <v>0.96860841423948218</v>
      </c>
      <c r="Z104" s="221">
        <v>40458</v>
      </c>
      <c r="AA104">
        <v>0</v>
      </c>
      <c r="AB104">
        <f t="shared" si="16"/>
        <v>8196</v>
      </c>
      <c r="AC104">
        <f t="shared" si="12"/>
        <v>0.99951219512195122</v>
      </c>
      <c r="AE104" s="221">
        <v>40500</v>
      </c>
      <c r="AF104">
        <v>0</v>
      </c>
      <c r="AG104">
        <f t="shared" si="17"/>
        <v>4186</v>
      </c>
      <c r="AH104">
        <f t="shared" si="13"/>
        <v>0.99976116551229999</v>
      </c>
    </row>
    <row r="105" spans="1:34" x14ac:dyDescent="0.25">
      <c r="A105" s="237">
        <v>40521</v>
      </c>
      <c r="B105" s="27">
        <v>0</v>
      </c>
      <c r="C105" s="223">
        <v>40885</v>
      </c>
      <c r="D105">
        <v>0</v>
      </c>
      <c r="E105" s="223">
        <v>41613</v>
      </c>
      <c r="F105" s="14">
        <v>0</v>
      </c>
      <c r="G105" s="223">
        <v>41331</v>
      </c>
      <c r="H105" s="14">
        <v>29</v>
      </c>
      <c r="I105" s="223">
        <v>41724</v>
      </c>
      <c r="J105" s="14">
        <v>473</v>
      </c>
      <c r="U105" s="221">
        <v>40370</v>
      </c>
      <c r="V105">
        <v>0</v>
      </c>
      <c r="W105">
        <f t="shared" si="19"/>
        <v>2993</v>
      </c>
      <c r="X105">
        <f t="shared" si="11"/>
        <v>0.96860841423948218</v>
      </c>
      <c r="Z105" s="221">
        <v>40458</v>
      </c>
      <c r="AA105">
        <v>0</v>
      </c>
      <c r="AB105">
        <f t="shared" si="16"/>
        <v>8196</v>
      </c>
      <c r="AC105">
        <f t="shared" si="12"/>
        <v>0.99951219512195122</v>
      </c>
      <c r="AE105" s="221">
        <v>40500</v>
      </c>
      <c r="AF105">
        <v>0</v>
      </c>
      <c r="AG105">
        <f t="shared" si="17"/>
        <v>4186</v>
      </c>
      <c r="AH105">
        <f t="shared" si="13"/>
        <v>0.99976116551229999</v>
      </c>
    </row>
    <row r="106" spans="1:34" x14ac:dyDescent="0.25">
      <c r="A106" s="237">
        <v>40533</v>
      </c>
      <c r="B106" s="27">
        <v>0</v>
      </c>
      <c r="C106" s="223">
        <v>40892</v>
      </c>
      <c r="D106">
        <v>0</v>
      </c>
      <c r="E106" s="223">
        <v>41619</v>
      </c>
      <c r="F106" s="14">
        <v>0</v>
      </c>
      <c r="G106" s="223">
        <v>41360</v>
      </c>
      <c r="H106" s="14">
        <v>44</v>
      </c>
      <c r="I106" s="223">
        <v>41757</v>
      </c>
      <c r="J106" s="14">
        <v>5</v>
      </c>
      <c r="U106" s="221">
        <v>40372</v>
      </c>
      <c r="V106">
        <v>6</v>
      </c>
      <c r="W106">
        <f t="shared" si="19"/>
        <v>2999</v>
      </c>
      <c r="X106">
        <f t="shared" si="11"/>
        <v>0.9705501618122977</v>
      </c>
      <c r="Z106" s="221">
        <v>40461</v>
      </c>
      <c r="AA106">
        <v>0</v>
      </c>
      <c r="AB106">
        <f t="shared" si="16"/>
        <v>8196</v>
      </c>
      <c r="AC106">
        <f t="shared" si="12"/>
        <v>0.99951219512195122</v>
      </c>
      <c r="AE106" s="221">
        <v>40501</v>
      </c>
      <c r="AF106">
        <v>0</v>
      </c>
      <c r="AG106">
        <f t="shared" si="17"/>
        <v>4186</v>
      </c>
      <c r="AH106">
        <f t="shared" si="13"/>
        <v>0.99976116551229999</v>
      </c>
    </row>
    <row r="107" spans="1:34" x14ac:dyDescent="0.25">
      <c r="A107" s="237">
        <v>40541</v>
      </c>
      <c r="B107" s="27">
        <v>0</v>
      </c>
      <c r="C107" s="223">
        <v>40899</v>
      </c>
      <c r="D107">
        <v>0</v>
      </c>
      <c r="E107" s="223">
        <v>41627</v>
      </c>
      <c r="F107" s="14">
        <v>29</v>
      </c>
      <c r="G107" s="223">
        <v>41384</v>
      </c>
      <c r="H107" s="14">
        <v>78</v>
      </c>
      <c r="I107" s="223">
        <v>41786</v>
      </c>
      <c r="J107" s="14">
        <v>181</v>
      </c>
      <c r="U107" s="221">
        <v>40372</v>
      </c>
      <c r="V107">
        <v>0</v>
      </c>
      <c r="W107">
        <f t="shared" si="19"/>
        <v>2999</v>
      </c>
      <c r="X107">
        <f t="shared" si="11"/>
        <v>0.9705501618122977</v>
      </c>
      <c r="Z107" s="221">
        <v>40470</v>
      </c>
      <c r="AA107">
        <v>0</v>
      </c>
      <c r="AB107">
        <f t="shared" si="16"/>
        <v>8196</v>
      </c>
      <c r="AC107">
        <f t="shared" si="12"/>
        <v>0.99951219512195122</v>
      </c>
      <c r="AE107" s="221">
        <v>40511</v>
      </c>
      <c r="AF107">
        <v>0</v>
      </c>
      <c r="AG107">
        <f t="shared" si="17"/>
        <v>4186</v>
      </c>
      <c r="AH107">
        <f t="shared" si="13"/>
        <v>0.99976116551229999</v>
      </c>
    </row>
    <row r="108" spans="1:34" x14ac:dyDescent="0.25">
      <c r="A108" s="231"/>
      <c r="B108" s="27" t="s">
        <v>118</v>
      </c>
      <c r="C108" s="223"/>
      <c r="D108" t="s">
        <v>118</v>
      </c>
      <c r="E108" s="223">
        <v>41635</v>
      </c>
      <c r="F108" s="14">
        <v>45</v>
      </c>
      <c r="G108" s="223">
        <v>41423</v>
      </c>
      <c r="H108" s="14">
        <v>135</v>
      </c>
      <c r="I108" s="223">
        <v>41816</v>
      </c>
      <c r="J108" s="14">
        <v>14</v>
      </c>
      <c r="U108" s="221">
        <v>40374</v>
      </c>
      <c r="V108">
        <v>0</v>
      </c>
      <c r="W108">
        <f t="shared" si="19"/>
        <v>2999</v>
      </c>
      <c r="X108">
        <f t="shared" si="11"/>
        <v>0.9705501618122977</v>
      </c>
      <c r="Z108" s="221">
        <v>40477</v>
      </c>
      <c r="AA108">
        <v>0</v>
      </c>
      <c r="AB108">
        <f t="shared" si="16"/>
        <v>8196</v>
      </c>
      <c r="AC108">
        <f t="shared" si="12"/>
        <v>0.99951219512195122</v>
      </c>
      <c r="AE108" s="221">
        <v>40513</v>
      </c>
      <c r="AF108">
        <v>0</v>
      </c>
      <c r="AG108">
        <f t="shared" si="17"/>
        <v>4186</v>
      </c>
      <c r="AH108">
        <f t="shared" si="13"/>
        <v>0.99976116551229999</v>
      </c>
    </row>
    <row r="109" spans="1:34" x14ac:dyDescent="0.25">
      <c r="A109" s="223"/>
      <c r="B109" s="14"/>
      <c r="C109" s="223">
        <v>40568</v>
      </c>
      <c r="D109">
        <v>469</v>
      </c>
      <c r="E109" s="223"/>
      <c r="F109" s="104" t="s">
        <v>118</v>
      </c>
      <c r="G109" s="223">
        <v>41450</v>
      </c>
      <c r="H109" s="14">
        <v>12</v>
      </c>
      <c r="I109" s="223">
        <v>41844</v>
      </c>
      <c r="J109" s="14">
        <v>1</v>
      </c>
      <c r="U109" s="221">
        <v>40376</v>
      </c>
      <c r="V109">
        <v>0</v>
      </c>
      <c r="W109">
        <f t="shared" si="19"/>
        <v>2999</v>
      </c>
      <c r="X109">
        <f t="shared" si="11"/>
        <v>0.9705501618122977</v>
      </c>
      <c r="Z109" s="4">
        <v>40483</v>
      </c>
      <c r="AA109" s="16">
        <v>0</v>
      </c>
      <c r="AB109">
        <f t="shared" si="16"/>
        <v>8196</v>
      </c>
      <c r="AC109">
        <f t="shared" si="12"/>
        <v>0.99951219512195122</v>
      </c>
      <c r="AE109" s="221">
        <v>40515</v>
      </c>
      <c r="AF109">
        <v>0</v>
      </c>
      <c r="AG109">
        <f t="shared" si="17"/>
        <v>4186</v>
      </c>
      <c r="AH109">
        <f t="shared" si="13"/>
        <v>0.99976116551229999</v>
      </c>
    </row>
    <row r="110" spans="1:34" x14ac:dyDescent="0.25">
      <c r="A110" s="231">
        <v>40210</v>
      </c>
      <c r="B110" s="27">
        <v>0</v>
      </c>
      <c r="C110" s="223">
        <v>40598</v>
      </c>
      <c r="D110">
        <v>113</v>
      </c>
      <c r="E110" s="223">
        <v>40938</v>
      </c>
      <c r="F110" s="14">
        <v>238</v>
      </c>
      <c r="G110" s="223">
        <v>41485</v>
      </c>
      <c r="H110" s="14">
        <v>2</v>
      </c>
      <c r="I110" s="223">
        <v>41876</v>
      </c>
      <c r="J110" s="14">
        <v>0</v>
      </c>
      <c r="U110" s="221">
        <v>40377</v>
      </c>
      <c r="V110">
        <v>0</v>
      </c>
      <c r="W110">
        <f t="shared" si="19"/>
        <v>2999</v>
      </c>
      <c r="X110">
        <f t="shared" si="11"/>
        <v>0.9705501618122977</v>
      </c>
      <c r="Z110" s="221">
        <v>40483</v>
      </c>
      <c r="AA110">
        <v>3</v>
      </c>
      <c r="AB110">
        <f t="shared" si="16"/>
        <v>8199</v>
      </c>
      <c r="AC110">
        <f t="shared" si="12"/>
        <v>0.9998780487804878</v>
      </c>
      <c r="AE110" s="221">
        <v>40517</v>
      </c>
      <c r="AF110">
        <v>0</v>
      </c>
      <c r="AG110">
        <f t="shared" si="17"/>
        <v>4186</v>
      </c>
      <c r="AH110">
        <f t="shared" si="13"/>
        <v>0.99976116551229999</v>
      </c>
    </row>
    <row r="111" spans="1:34" x14ac:dyDescent="0.25">
      <c r="A111" s="231">
        <v>40252</v>
      </c>
      <c r="B111" s="27">
        <v>210</v>
      </c>
      <c r="C111" s="223">
        <v>40631</v>
      </c>
      <c r="D111">
        <v>17</v>
      </c>
      <c r="E111" s="223">
        <v>40967</v>
      </c>
      <c r="F111" s="14">
        <v>496</v>
      </c>
      <c r="G111" s="223">
        <v>41513</v>
      </c>
      <c r="H111" s="14">
        <v>0</v>
      </c>
      <c r="I111" s="223">
        <v>41906</v>
      </c>
      <c r="J111" s="14">
        <v>1</v>
      </c>
      <c r="U111" s="221">
        <v>40381</v>
      </c>
      <c r="V111">
        <v>6</v>
      </c>
      <c r="W111">
        <f t="shared" si="19"/>
        <v>3005</v>
      </c>
      <c r="X111">
        <f t="shared" si="11"/>
        <v>0.97249190938511332</v>
      </c>
      <c r="Z111" s="221">
        <v>40483</v>
      </c>
      <c r="AA111">
        <v>0</v>
      </c>
      <c r="AB111">
        <f t="shared" si="16"/>
        <v>8199</v>
      </c>
      <c r="AC111">
        <f t="shared" si="12"/>
        <v>0.9998780487804878</v>
      </c>
      <c r="AE111" s="4">
        <v>40518</v>
      </c>
      <c r="AF111" s="16">
        <v>0</v>
      </c>
      <c r="AG111">
        <f t="shared" si="17"/>
        <v>4186</v>
      </c>
      <c r="AH111">
        <f t="shared" si="13"/>
        <v>0.99976116551229999</v>
      </c>
    </row>
    <row r="112" spans="1:34" x14ac:dyDescent="0.25">
      <c r="A112" s="231">
        <v>40283</v>
      </c>
      <c r="B112" s="27">
        <v>13</v>
      </c>
      <c r="C112" s="223">
        <v>40658</v>
      </c>
      <c r="D112">
        <v>76</v>
      </c>
      <c r="E112" s="223">
        <v>40996</v>
      </c>
      <c r="F112" s="14">
        <v>497</v>
      </c>
      <c r="G112" s="223">
        <v>41541</v>
      </c>
      <c r="H112" s="14">
        <v>0</v>
      </c>
      <c r="I112" s="223">
        <v>41940</v>
      </c>
      <c r="J112" s="14">
        <v>0</v>
      </c>
      <c r="U112" s="221">
        <v>40383</v>
      </c>
      <c r="V112">
        <v>1</v>
      </c>
      <c r="W112">
        <f t="shared" si="19"/>
        <v>3006</v>
      </c>
      <c r="X112">
        <f t="shared" si="11"/>
        <v>0.97281553398058251</v>
      </c>
      <c r="Z112" s="221">
        <v>40484</v>
      </c>
      <c r="AA112">
        <v>0</v>
      </c>
      <c r="AB112">
        <f t="shared" si="16"/>
        <v>8199</v>
      </c>
      <c r="AC112">
        <f t="shared" si="12"/>
        <v>0.9998780487804878</v>
      </c>
      <c r="AE112" s="221">
        <v>40521</v>
      </c>
      <c r="AF112">
        <v>0</v>
      </c>
      <c r="AG112">
        <f t="shared" si="17"/>
        <v>4186</v>
      </c>
      <c r="AH112">
        <f t="shared" si="13"/>
        <v>0.99976116551229999</v>
      </c>
    </row>
    <row r="113" spans="1:34" x14ac:dyDescent="0.25">
      <c r="A113" s="223"/>
      <c r="B113" s="14"/>
      <c r="C113" s="223">
        <v>40659</v>
      </c>
      <c r="D113">
        <v>31</v>
      </c>
      <c r="E113" s="223">
        <v>41029</v>
      </c>
      <c r="F113" s="14">
        <v>175</v>
      </c>
      <c r="G113" s="223">
        <v>41549</v>
      </c>
      <c r="H113" s="14">
        <v>0</v>
      </c>
      <c r="I113" s="223">
        <v>41968</v>
      </c>
      <c r="J113" s="14">
        <v>0</v>
      </c>
      <c r="U113" s="221">
        <v>40384</v>
      </c>
      <c r="V113">
        <v>0</v>
      </c>
      <c r="W113">
        <f t="shared" si="19"/>
        <v>3006</v>
      </c>
      <c r="X113">
        <f t="shared" si="11"/>
        <v>0.97281553398058251</v>
      </c>
      <c r="Z113" s="221">
        <v>40484</v>
      </c>
      <c r="AA113">
        <v>0</v>
      </c>
      <c r="AB113">
        <f t="shared" si="16"/>
        <v>8199</v>
      </c>
      <c r="AC113">
        <f t="shared" si="12"/>
        <v>0.9998780487804878</v>
      </c>
      <c r="AE113" s="221">
        <v>40525</v>
      </c>
      <c r="AF113">
        <v>0</v>
      </c>
      <c r="AG113">
        <f t="shared" si="17"/>
        <v>4186</v>
      </c>
      <c r="AH113">
        <f t="shared" si="13"/>
        <v>0.99976116551229999</v>
      </c>
    </row>
    <row r="114" spans="1:34" x14ac:dyDescent="0.25">
      <c r="A114" s="231">
        <v>40324</v>
      </c>
      <c r="B114" s="27">
        <v>398</v>
      </c>
      <c r="C114" s="223">
        <v>40686</v>
      </c>
      <c r="D114">
        <v>183</v>
      </c>
      <c r="E114" s="223">
        <v>41060</v>
      </c>
      <c r="F114" s="14">
        <v>32</v>
      </c>
      <c r="G114" s="223">
        <v>41603</v>
      </c>
      <c r="H114" s="14">
        <v>0</v>
      </c>
      <c r="I114" s="227">
        <v>42003</v>
      </c>
      <c r="J114" s="86">
        <v>241</v>
      </c>
      <c r="U114" s="221">
        <v>40386</v>
      </c>
      <c r="V114">
        <v>4</v>
      </c>
      <c r="W114">
        <f t="shared" si="19"/>
        <v>3010</v>
      </c>
      <c r="X114">
        <f t="shared" si="11"/>
        <v>0.97411003236245952</v>
      </c>
      <c r="Z114" s="221">
        <v>40485</v>
      </c>
      <c r="AA114">
        <v>0</v>
      </c>
      <c r="AB114">
        <f t="shared" si="16"/>
        <v>8199</v>
      </c>
      <c r="AC114">
        <f t="shared" si="12"/>
        <v>0.9998780487804878</v>
      </c>
      <c r="AE114" s="221">
        <v>40528</v>
      </c>
      <c r="AF114">
        <v>0</v>
      </c>
      <c r="AG114">
        <f t="shared" si="17"/>
        <v>4186</v>
      </c>
      <c r="AH114">
        <f t="shared" si="13"/>
        <v>0.99976116551229999</v>
      </c>
    </row>
    <row r="115" spans="1:34" x14ac:dyDescent="0.25">
      <c r="A115" s="231">
        <v>40351</v>
      </c>
      <c r="B115" s="27">
        <v>22</v>
      </c>
      <c r="C115" s="223">
        <v>40721</v>
      </c>
      <c r="D115">
        <v>38</v>
      </c>
      <c r="E115" s="223">
        <v>41087</v>
      </c>
      <c r="F115" s="14">
        <v>40</v>
      </c>
      <c r="G115" s="227">
        <v>41626</v>
      </c>
      <c r="H115" s="86">
        <v>52</v>
      </c>
      <c r="U115" s="221">
        <v>40387</v>
      </c>
      <c r="V115">
        <v>0</v>
      </c>
      <c r="W115">
        <f t="shared" si="19"/>
        <v>3010</v>
      </c>
      <c r="X115">
        <f t="shared" si="11"/>
        <v>0.97411003236245952</v>
      </c>
      <c r="Z115" s="221">
        <v>40487</v>
      </c>
      <c r="AA115">
        <v>0</v>
      </c>
      <c r="AB115">
        <f t="shared" si="16"/>
        <v>8199</v>
      </c>
      <c r="AC115">
        <f t="shared" si="12"/>
        <v>0.9998780487804878</v>
      </c>
      <c r="AE115" s="221">
        <v>40529</v>
      </c>
      <c r="AF115">
        <v>0</v>
      </c>
      <c r="AG115">
        <f t="shared" si="17"/>
        <v>4186</v>
      </c>
      <c r="AH115">
        <f t="shared" si="13"/>
        <v>0.99976116551229999</v>
      </c>
    </row>
    <row r="116" spans="1:34" x14ac:dyDescent="0.25">
      <c r="A116" s="231">
        <v>40381</v>
      </c>
      <c r="B116" s="27">
        <v>59</v>
      </c>
      <c r="C116" s="223">
        <v>40752</v>
      </c>
      <c r="D116">
        <v>41</v>
      </c>
      <c r="E116" s="223">
        <v>41121</v>
      </c>
      <c r="F116" s="14">
        <v>9</v>
      </c>
      <c r="U116" s="239">
        <v>40388</v>
      </c>
      <c r="V116">
        <v>0</v>
      </c>
      <c r="W116">
        <f t="shared" si="19"/>
        <v>3010</v>
      </c>
      <c r="X116">
        <f t="shared" si="11"/>
        <v>0.97411003236245952</v>
      </c>
      <c r="Z116" s="221">
        <v>40487</v>
      </c>
      <c r="AA116">
        <v>0</v>
      </c>
      <c r="AB116">
        <f t="shared" si="16"/>
        <v>8199</v>
      </c>
      <c r="AC116">
        <f t="shared" si="12"/>
        <v>0.9998780487804878</v>
      </c>
      <c r="AE116" s="221">
        <v>40529</v>
      </c>
      <c r="AF116">
        <v>0</v>
      </c>
      <c r="AG116">
        <f t="shared" si="17"/>
        <v>4186</v>
      </c>
      <c r="AH116">
        <f t="shared" si="13"/>
        <v>0.99976116551229999</v>
      </c>
    </row>
    <row r="117" spans="1:34" x14ac:dyDescent="0.25">
      <c r="A117" s="231">
        <v>40395</v>
      </c>
      <c r="B117" s="27">
        <v>0</v>
      </c>
      <c r="C117" s="223">
        <v>40784</v>
      </c>
      <c r="D117">
        <v>4</v>
      </c>
      <c r="E117" s="223">
        <v>41150</v>
      </c>
      <c r="F117" s="14">
        <v>1</v>
      </c>
      <c r="U117" s="221">
        <v>40390</v>
      </c>
      <c r="V117">
        <v>0</v>
      </c>
      <c r="W117">
        <f t="shared" si="19"/>
        <v>3010</v>
      </c>
      <c r="X117">
        <f t="shared" si="11"/>
        <v>0.97411003236245952</v>
      </c>
      <c r="Z117" s="221">
        <v>40495</v>
      </c>
      <c r="AA117">
        <v>0</v>
      </c>
      <c r="AB117">
        <f t="shared" si="16"/>
        <v>8199</v>
      </c>
      <c r="AC117">
        <f t="shared" si="12"/>
        <v>0.9998780487804878</v>
      </c>
      <c r="AE117" s="221">
        <v>40531</v>
      </c>
      <c r="AF117">
        <v>1</v>
      </c>
      <c r="AG117">
        <f t="shared" si="17"/>
        <v>4187</v>
      </c>
      <c r="AH117">
        <f t="shared" si="13"/>
        <v>1</v>
      </c>
    </row>
    <row r="118" spans="1:34" x14ac:dyDescent="0.25">
      <c r="A118" s="231">
        <v>40437</v>
      </c>
      <c r="B118" s="27">
        <v>1</v>
      </c>
      <c r="C118" s="223"/>
      <c r="E118" s="223">
        <v>41177</v>
      </c>
      <c r="F118" s="14">
        <v>0</v>
      </c>
      <c r="I118" s="118">
        <v>41794</v>
      </c>
      <c r="U118" s="221">
        <v>40394</v>
      </c>
      <c r="V118">
        <v>0</v>
      </c>
      <c r="W118">
        <f t="shared" si="19"/>
        <v>3010</v>
      </c>
      <c r="X118">
        <f t="shared" si="11"/>
        <v>0.97411003236245952</v>
      </c>
      <c r="Z118" s="221">
        <v>40502</v>
      </c>
      <c r="AA118">
        <v>0</v>
      </c>
      <c r="AB118">
        <f t="shared" si="16"/>
        <v>8199</v>
      </c>
      <c r="AC118">
        <f t="shared" si="12"/>
        <v>0.9998780487804878</v>
      </c>
      <c r="AE118" s="221">
        <v>40531</v>
      </c>
      <c r="AF118">
        <v>0</v>
      </c>
      <c r="AG118">
        <f t="shared" si="17"/>
        <v>4187</v>
      </c>
      <c r="AH118">
        <f t="shared" si="13"/>
        <v>1</v>
      </c>
    </row>
    <row r="119" spans="1:34" x14ac:dyDescent="0.25">
      <c r="A119" s="231">
        <v>40465</v>
      </c>
      <c r="B119" s="27">
        <v>2</v>
      </c>
      <c r="C119" s="223">
        <v>40834</v>
      </c>
      <c r="D119">
        <v>0</v>
      </c>
      <c r="E119" s="223">
        <v>41211</v>
      </c>
      <c r="F119" s="14">
        <v>0</v>
      </c>
      <c r="U119" s="221">
        <v>40397</v>
      </c>
      <c r="V119">
        <v>0</v>
      </c>
      <c r="W119">
        <f t="shared" si="19"/>
        <v>3010</v>
      </c>
      <c r="X119">
        <f t="shared" si="11"/>
        <v>0.97411003236245952</v>
      </c>
      <c r="Z119" s="221">
        <v>40507</v>
      </c>
      <c r="AA119">
        <v>0</v>
      </c>
      <c r="AB119">
        <f t="shared" si="16"/>
        <v>8199</v>
      </c>
      <c r="AC119">
        <f t="shared" si="12"/>
        <v>0.9998780487804878</v>
      </c>
      <c r="AE119" s="4">
        <v>40534</v>
      </c>
      <c r="AF119" s="16">
        <v>0</v>
      </c>
      <c r="AG119">
        <f t="shared" si="17"/>
        <v>4187</v>
      </c>
      <c r="AH119">
        <f t="shared" si="13"/>
        <v>1</v>
      </c>
    </row>
    <row r="120" spans="1:34" x14ac:dyDescent="0.25">
      <c r="A120" s="231">
        <v>40504</v>
      </c>
      <c r="B120" s="27">
        <v>0</v>
      </c>
      <c r="C120" s="223">
        <v>40875</v>
      </c>
      <c r="D120">
        <v>0</v>
      </c>
      <c r="E120" s="223">
        <v>41241</v>
      </c>
      <c r="F120" s="14">
        <v>1</v>
      </c>
      <c r="U120" s="221">
        <v>40398</v>
      </c>
      <c r="V120">
        <v>0</v>
      </c>
      <c r="W120">
        <f t="shared" si="19"/>
        <v>3010</v>
      </c>
      <c r="X120">
        <f t="shared" si="11"/>
        <v>0.97411003236245952</v>
      </c>
      <c r="Z120" s="4">
        <v>40513</v>
      </c>
      <c r="AA120" s="16">
        <v>0</v>
      </c>
      <c r="AB120">
        <f t="shared" si="16"/>
        <v>8199</v>
      </c>
      <c r="AC120">
        <f t="shared" si="12"/>
        <v>0.9998780487804878</v>
      </c>
      <c r="AE120" s="4">
        <v>40541</v>
      </c>
      <c r="AF120" s="16">
        <v>0</v>
      </c>
      <c r="AG120">
        <f t="shared" si="17"/>
        <v>4187</v>
      </c>
      <c r="AH120">
        <f t="shared" si="13"/>
        <v>1</v>
      </c>
    </row>
    <row r="121" spans="1:34" x14ac:dyDescent="0.25">
      <c r="A121" s="240"/>
      <c r="U121" s="221">
        <v>40400</v>
      </c>
      <c r="V121">
        <v>0</v>
      </c>
      <c r="W121">
        <f t="shared" si="19"/>
        <v>3010</v>
      </c>
      <c r="X121">
        <f t="shared" si="11"/>
        <v>0.97411003236245952</v>
      </c>
      <c r="Z121" s="221">
        <v>40513</v>
      </c>
      <c r="AA121">
        <v>0</v>
      </c>
      <c r="AB121">
        <f t="shared" si="16"/>
        <v>8199</v>
      </c>
      <c r="AC121">
        <f t="shared" si="12"/>
        <v>0.9998780487804878</v>
      </c>
      <c r="AE121" s="221">
        <v>40542</v>
      </c>
      <c r="AF121">
        <v>0</v>
      </c>
      <c r="AG121">
        <f t="shared" si="17"/>
        <v>4187</v>
      </c>
      <c r="AH121">
        <f t="shared" si="13"/>
        <v>1</v>
      </c>
    </row>
    <row r="122" spans="1:34" x14ac:dyDescent="0.25">
      <c r="A122" s="240"/>
      <c r="U122" s="239">
        <v>40402</v>
      </c>
      <c r="V122">
        <v>0</v>
      </c>
      <c r="W122">
        <f t="shared" si="19"/>
        <v>3010</v>
      </c>
      <c r="X122">
        <f t="shared" si="11"/>
        <v>0.97411003236245952</v>
      </c>
      <c r="Z122" s="221">
        <v>40514</v>
      </c>
      <c r="AA122">
        <v>0</v>
      </c>
      <c r="AB122">
        <f t="shared" si="16"/>
        <v>8199</v>
      </c>
      <c r="AC122">
        <f t="shared" si="12"/>
        <v>0.9998780487804878</v>
      </c>
    </row>
    <row r="123" spans="1:34" x14ac:dyDescent="0.25">
      <c r="A123" s="240"/>
      <c r="U123" s="221">
        <v>40404</v>
      </c>
      <c r="V123">
        <v>0</v>
      </c>
      <c r="W123">
        <f t="shared" si="19"/>
        <v>3010</v>
      </c>
      <c r="X123">
        <f t="shared" si="11"/>
        <v>0.97411003236245952</v>
      </c>
      <c r="Z123" s="221">
        <v>40515</v>
      </c>
      <c r="AA123">
        <v>0</v>
      </c>
      <c r="AB123">
        <f t="shared" si="16"/>
        <v>8199</v>
      </c>
      <c r="AC123">
        <f t="shared" si="12"/>
        <v>0.9998780487804878</v>
      </c>
    </row>
    <row r="124" spans="1:34" x14ac:dyDescent="0.25">
      <c r="A124" s="240"/>
      <c r="U124" s="221">
        <v>40406</v>
      </c>
      <c r="V124">
        <v>1</v>
      </c>
      <c r="W124">
        <f t="shared" si="19"/>
        <v>3011</v>
      </c>
      <c r="X124">
        <f t="shared" si="11"/>
        <v>0.97443365695792883</v>
      </c>
      <c r="Z124" s="221">
        <v>40516</v>
      </c>
      <c r="AA124">
        <v>0</v>
      </c>
      <c r="AB124">
        <f t="shared" si="16"/>
        <v>8199</v>
      </c>
      <c r="AC124">
        <f t="shared" si="12"/>
        <v>0.9998780487804878</v>
      </c>
    </row>
    <row r="125" spans="1:34" x14ac:dyDescent="0.25">
      <c r="A125" s="240"/>
      <c r="U125" s="221">
        <v>40406</v>
      </c>
      <c r="V125">
        <v>0</v>
      </c>
      <c r="W125">
        <f t="shared" si="19"/>
        <v>3011</v>
      </c>
      <c r="X125">
        <f t="shared" si="11"/>
        <v>0.97443365695792883</v>
      </c>
      <c r="Z125" s="221">
        <v>40518</v>
      </c>
      <c r="AA125">
        <v>0</v>
      </c>
      <c r="AB125">
        <f t="shared" si="16"/>
        <v>8199</v>
      </c>
      <c r="AC125">
        <f t="shared" si="12"/>
        <v>0.9998780487804878</v>
      </c>
    </row>
    <row r="126" spans="1:34" x14ac:dyDescent="0.25">
      <c r="A126" s="240"/>
      <c r="U126" s="239">
        <v>40409</v>
      </c>
      <c r="V126">
        <v>0</v>
      </c>
      <c r="W126">
        <f t="shared" si="19"/>
        <v>3011</v>
      </c>
      <c r="X126">
        <f t="shared" si="11"/>
        <v>0.97443365695792883</v>
      </c>
      <c r="Z126" s="221">
        <v>40519</v>
      </c>
      <c r="AA126">
        <v>1</v>
      </c>
      <c r="AB126">
        <f t="shared" si="16"/>
        <v>8200</v>
      </c>
      <c r="AC126">
        <f t="shared" si="12"/>
        <v>1</v>
      </c>
    </row>
    <row r="127" spans="1:34" x14ac:dyDescent="0.25">
      <c r="A127" s="240"/>
      <c r="U127" s="221">
        <v>40411</v>
      </c>
      <c r="V127">
        <v>0</v>
      </c>
      <c r="W127">
        <f t="shared" si="19"/>
        <v>3011</v>
      </c>
      <c r="X127">
        <f t="shared" si="11"/>
        <v>0.97443365695792883</v>
      </c>
      <c r="Z127" s="4">
        <v>40520</v>
      </c>
      <c r="AA127" s="16">
        <v>0</v>
      </c>
      <c r="AB127">
        <f t="shared" si="16"/>
        <v>8200</v>
      </c>
      <c r="AC127">
        <f t="shared" si="12"/>
        <v>1</v>
      </c>
    </row>
    <row r="128" spans="1:34" x14ac:dyDescent="0.25">
      <c r="A128" s="240"/>
      <c r="U128" s="221">
        <v>40412</v>
      </c>
      <c r="V128">
        <v>0</v>
      </c>
      <c r="W128">
        <f t="shared" si="19"/>
        <v>3011</v>
      </c>
      <c r="X128">
        <f t="shared" si="11"/>
        <v>0.97443365695792883</v>
      </c>
      <c r="Z128" s="221">
        <v>40521</v>
      </c>
      <c r="AA128">
        <v>0</v>
      </c>
      <c r="AB128">
        <f t="shared" si="16"/>
        <v>8200</v>
      </c>
      <c r="AC128">
        <f t="shared" si="12"/>
        <v>1</v>
      </c>
    </row>
    <row r="129" spans="1:29" x14ac:dyDescent="0.25">
      <c r="A129" s="240"/>
      <c r="U129" s="221">
        <v>40413</v>
      </c>
      <c r="V129">
        <v>0</v>
      </c>
      <c r="W129">
        <f t="shared" si="19"/>
        <v>3011</v>
      </c>
      <c r="X129">
        <f t="shared" si="11"/>
        <v>0.97443365695792883</v>
      </c>
      <c r="Z129" s="221">
        <v>40523</v>
      </c>
      <c r="AA129">
        <v>0</v>
      </c>
      <c r="AB129">
        <f t="shared" si="16"/>
        <v>8200</v>
      </c>
      <c r="AC129">
        <f t="shared" si="12"/>
        <v>1</v>
      </c>
    </row>
    <row r="130" spans="1:29" x14ac:dyDescent="0.25">
      <c r="A130" s="240"/>
      <c r="U130" s="221">
        <v>40413</v>
      </c>
      <c r="V130">
        <v>0</v>
      </c>
      <c r="W130">
        <f t="shared" si="19"/>
        <v>3011</v>
      </c>
      <c r="X130">
        <f t="shared" si="11"/>
        <v>0.97443365695792883</v>
      </c>
      <c r="Z130" s="221">
        <v>40530</v>
      </c>
      <c r="AA130">
        <v>0</v>
      </c>
      <c r="AB130">
        <f t="shared" si="16"/>
        <v>8200</v>
      </c>
      <c r="AC130">
        <f t="shared" si="12"/>
        <v>1</v>
      </c>
    </row>
    <row r="131" spans="1:29" x14ac:dyDescent="0.25">
      <c r="A131" s="240"/>
      <c r="U131" s="239">
        <v>40416</v>
      </c>
      <c r="V131">
        <v>0</v>
      </c>
      <c r="W131">
        <f t="shared" si="19"/>
        <v>3011</v>
      </c>
      <c r="X131">
        <f t="shared" si="11"/>
        <v>0.97443365695792883</v>
      </c>
      <c r="Z131" s="221">
        <v>40535</v>
      </c>
      <c r="AA131">
        <v>0</v>
      </c>
      <c r="AB131">
        <f t="shared" si="16"/>
        <v>8200</v>
      </c>
      <c r="AC131">
        <f t="shared" si="12"/>
        <v>1</v>
      </c>
    </row>
    <row r="132" spans="1:29" x14ac:dyDescent="0.25">
      <c r="A132" s="240"/>
      <c r="U132" s="221">
        <v>40416</v>
      </c>
      <c r="V132">
        <v>0</v>
      </c>
      <c r="W132">
        <f t="shared" si="19"/>
        <v>3011</v>
      </c>
      <c r="X132">
        <f t="shared" si="11"/>
        <v>0.97443365695792883</v>
      </c>
    </row>
    <row r="133" spans="1:29" x14ac:dyDescent="0.25">
      <c r="A133" s="240"/>
      <c r="U133" s="221">
        <v>40418</v>
      </c>
      <c r="V133">
        <v>0</v>
      </c>
      <c r="W133">
        <f t="shared" si="19"/>
        <v>3011</v>
      </c>
      <c r="X133">
        <f t="shared" si="11"/>
        <v>0.97443365695792883</v>
      </c>
    </row>
    <row r="134" spans="1:29" x14ac:dyDescent="0.25">
      <c r="A134" s="240"/>
      <c r="U134" s="221">
        <v>40419</v>
      </c>
      <c r="V134">
        <v>0</v>
      </c>
      <c r="W134">
        <f t="shared" si="19"/>
        <v>3011</v>
      </c>
      <c r="X134">
        <f t="shared" ref="X134:X195" si="20">W134/3090</f>
        <v>0.97443365695792883</v>
      </c>
    </row>
    <row r="135" spans="1:29" x14ac:dyDescent="0.25">
      <c r="A135" s="240"/>
      <c r="U135" s="239">
        <v>40422</v>
      </c>
      <c r="V135">
        <v>0</v>
      </c>
      <c r="W135">
        <f t="shared" si="19"/>
        <v>3011</v>
      </c>
      <c r="X135">
        <f t="shared" si="20"/>
        <v>0.97443365695792883</v>
      </c>
    </row>
    <row r="136" spans="1:29" x14ac:dyDescent="0.25">
      <c r="A136" s="240"/>
      <c r="U136" s="221">
        <v>40426</v>
      </c>
      <c r="V136">
        <v>0</v>
      </c>
      <c r="W136">
        <f t="shared" ref="W136:W195" si="21">W135+V136</f>
        <v>3011</v>
      </c>
      <c r="X136">
        <f t="shared" si="20"/>
        <v>0.97443365695792883</v>
      </c>
    </row>
    <row r="137" spans="1:29" x14ac:dyDescent="0.25">
      <c r="A137" s="240"/>
      <c r="U137" s="221">
        <v>40427</v>
      </c>
      <c r="V137">
        <v>0</v>
      </c>
      <c r="W137">
        <f t="shared" si="21"/>
        <v>3011</v>
      </c>
      <c r="X137">
        <f t="shared" si="20"/>
        <v>0.97443365695792883</v>
      </c>
    </row>
    <row r="138" spans="1:29" x14ac:dyDescent="0.25">
      <c r="A138" s="240"/>
      <c r="U138" s="221">
        <v>40432</v>
      </c>
      <c r="V138">
        <v>0</v>
      </c>
      <c r="W138">
        <f t="shared" si="21"/>
        <v>3011</v>
      </c>
      <c r="X138">
        <f t="shared" si="20"/>
        <v>0.97443365695792883</v>
      </c>
    </row>
    <row r="139" spans="1:29" x14ac:dyDescent="0.25">
      <c r="A139" s="240"/>
      <c r="U139" s="221">
        <v>40433</v>
      </c>
      <c r="V139">
        <v>0</v>
      </c>
      <c r="W139">
        <f t="shared" si="21"/>
        <v>3011</v>
      </c>
      <c r="X139">
        <f t="shared" si="20"/>
        <v>0.97443365695792883</v>
      </c>
    </row>
    <row r="140" spans="1:29" x14ac:dyDescent="0.25">
      <c r="A140" s="240"/>
      <c r="U140" s="221">
        <v>40435</v>
      </c>
      <c r="V140">
        <v>0</v>
      </c>
      <c r="W140">
        <f t="shared" si="21"/>
        <v>3011</v>
      </c>
      <c r="X140">
        <f t="shared" si="20"/>
        <v>0.97443365695792883</v>
      </c>
    </row>
    <row r="141" spans="1:29" x14ac:dyDescent="0.25">
      <c r="A141" s="240"/>
      <c r="U141" s="239">
        <v>40436</v>
      </c>
      <c r="V141">
        <v>0</v>
      </c>
      <c r="W141">
        <f t="shared" si="21"/>
        <v>3011</v>
      </c>
      <c r="X141">
        <f t="shared" si="20"/>
        <v>0.97443365695792883</v>
      </c>
    </row>
    <row r="142" spans="1:29" x14ac:dyDescent="0.25">
      <c r="A142" s="240"/>
      <c r="U142" s="221">
        <v>40439</v>
      </c>
      <c r="V142">
        <v>0</v>
      </c>
      <c r="W142">
        <f t="shared" si="21"/>
        <v>3011</v>
      </c>
      <c r="X142">
        <f t="shared" si="20"/>
        <v>0.97443365695792883</v>
      </c>
    </row>
    <row r="143" spans="1:29" x14ac:dyDescent="0.25">
      <c r="A143" s="240"/>
      <c r="U143" s="221">
        <v>40440</v>
      </c>
      <c r="V143">
        <v>0</v>
      </c>
      <c r="W143">
        <f t="shared" si="21"/>
        <v>3011</v>
      </c>
      <c r="X143">
        <f t="shared" si="20"/>
        <v>0.97443365695792883</v>
      </c>
    </row>
    <row r="144" spans="1:29" x14ac:dyDescent="0.25">
      <c r="A144" s="240"/>
      <c r="U144" s="221">
        <v>40440</v>
      </c>
      <c r="V144">
        <v>0</v>
      </c>
      <c r="W144">
        <f t="shared" si="21"/>
        <v>3011</v>
      </c>
      <c r="X144">
        <f t="shared" si="20"/>
        <v>0.97443365695792883</v>
      </c>
    </row>
    <row r="145" spans="1:24" x14ac:dyDescent="0.25">
      <c r="A145" s="240"/>
      <c r="U145" s="239">
        <v>40441</v>
      </c>
      <c r="V145">
        <v>0</v>
      </c>
      <c r="W145">
        <f t="shared" si="21"/>
        <v>3011</v>
      </c>
      <c r="X145">
        <f t="shared" si="20"/>
        <v>0.97443365695792883</v>
      </c>
    </row>
    <row r="146" spans="1:24" x14ac:dyDescent="0.25">
      <c r="A146" s="240"/>
      <c r="U146" s="221">
        <v>40443</v>
      </c>
      <c r="V146">
        <v>0</v>
      </c>
      <c r="W146">
        <f t="shared" si="21"/>
        <v>3011</v>
      </c>
      <c r="X146">
        <f t="shared" si="20"/>
        <v>0.97443365695792883</v>
      </c>
    </row>
    <row r="147" spans="1:24" x14ac:dyDescent="0.25">
      <c r="A147" s="240"/>
      <c r="U147" s="221">
        <v>40446</v>
      </c>
      <c r="V147">
        <v>0</v>
      </c>
      <c r="W147">
        <f t="shared" si="21"/>
        <v>3011</v>
      </c>
      <c r="X147">
        <f t="shared" si="20"/>
        <v>0.97443365695792883</v>
      </c>
    </row>
    <row r="148" spans="1:24" x14ac:dyDescent="0.25">
      <c r="A148" s="240"/>
      <c r="U148" s="239">
        <v>40449</v>
      </c>
      <c r="V148">
        <v>0</v>
      </c>
      <c r="W148">
        <f t="shared" si="21"/>
        <v>3011</v>
      </c>
      <c r="X148">
        <f t="shared" si="20"/>
        <v>0.97443365695792883</v>
      </c>
    </row>
    <row r="149" spans="1:24" x14ac:dyDescent="0.25">
      <c r="A149" s="240"/>
      <c r="U149" s="221">
        <v>40449</v>
      </c>
      <c r="V149">
        <v>0</v>
      </c>
      <c r="W149">
        <f t="shared" si="21"/>
        <v>3011</v>
      </c>
      <c r="X149">
        <f t="shared" si="20"/>
        <v>0.97443365695792883</v>
      </c>
    </row>
    <row r="150" spans="1:24" x14ac:dyDescent="0.25">
      <c r="A150" s="240"/>
      <c r="U150" s="221">
        <v>40449</v>
      </c>
      <c r="V150">
        <v>0</v>
      </c>
      <c r="W150">
        <f t="shared" si="21"/>
        <v>3011</v>
      </c>
      <c r="X150">
        <f t="shared" si="20"/>
        <v>0.97443365695792883</v>
      </c>
    </row>
    <row r="151" spans="1:24" x14ac:dyDescent="0.25">
      <c r="A151" s="240"/>
      <c r="U151" s="221">
        <v>40452</v>
      </c>
      <c r="V151">
        <v>0</v>
      </c>
      <c r="W151">
        <f t="shared" si="21"/>
        <v>3011</v>
      </c>
      <c r="X151">
        <f t="shared" si="20"/>
        <v>0.97443365695792883</v>
      </c>
    </row>
    <row r="152" spans="1:24" x14ac:dyDescent="0.25">
      <c r="A152" s="240"/>
      <c r="U152" s="221">
        <v>40453</v>
      </c>
      <c r="V152">
        <v>0</v>
      </c>
      <c r="W152">
        <f t="shared" si="21"/>
        <v>3011</v>
      </c>
      <c r="X152">
        <f t="shared" si="20"/>
        <v>0.97443365695792883</v>
      </c>
    </row>
    <row r="153" spans="1:24" x14ac:dyDescent="0.25">
      <c r="A153" s="240"/>
      <c r="U153" s="221">
        <v>40457</v>
      </c>
      <c r="V153">
        <v>0</v>
      </c>
      <c r="W153">
        <f t="shared" si="21"/>
        <v>3011</v>
      </c>
      <c r="X153">
        <f t="shared" si="20"/>
        <v>0.97443365695792883</v>
      </c>
    </row>
    <row r="154" spans="1:24" x14ac:dyDescent="0.25">
      <c r="U154" s="221">
        <v>40460</v>
      </c>
      <c r="V154">
        <v>0</v>
      </c>
      <c r="W154">
        <f t="shared" si="21"/>
        <v>3011</v>
      </c>
      <c r="X154">
        <f t="shared" si="20"/>
        <v>0.97443365695792883</v>
      </c>
    </row>
    <row r="155" spans="1:24" x14ac:dyDescent="0.25">
      <c r="A155" s="240"/>
      <c r="U155" s="239">
        <v>40461</v>
      </c>
      <c r="V155">
        <v>0</v>
      </c>
      <c r="W155">
        <f t="shared" si="21"/>
        <v>3011</v>
      </c>
      <c r="X155">
        <f t="shared" si="20"/>
        <v>0.97443365695792883</v>
      </c>
    </row>
    <row r="156" spans="1:24" x14ac:dyDescent="0.25">
      <c r="A156" s="240"/>
      <c r="U156" s="221">
        <v>40461</v>
      </c>
      <c r="V156">
        <v>0</v>
      </c>
      <c r="W156">
        <f t="shared" si="21"/>
        <v>3011</v>
      </c>
      <c r="X156">
        <f t="shared" si="20"/>
        <v>0.97443365695792883</v>
      </c>
    </row>
    <row r="157" spans="1:24" x14ac:dyDescent="0.25">
      <c r="A157" s="240"/>
      <c r="U157" s="221">
        <v>40462</v>
      </c>
      <c r="V157">
        <v>0</v>
      </c>
      <c r="W157">
        <f t="shared" si="21"/>
        <v>3011</v>
      </c>
      <c r="X157">
        <f t="shared" si="20"/>
        <v>0.97443365695792883</v>
      </c>
    </row>
    <row r="158" spans="1:24" x14ac:dyDescent="0.25">
      <c r="A158" s="240"/>
      <c r="U158" s="221">
        <v>40467</v>
      </c>
      <c r="V158">
        <v>0</v>
      </c>
      <c r="W158">
        <f t="shared" si="21"/>
        <v>3011</v>
      </c>
      <c r="X158">
        <f t="shared" si="20"/>
        <v>0.97443365695792883</v>
      </c>
    </row>
    <row r="159" spans="1:24" x14ac:dyDescent="0.25">
      <c r="A159" s="240"/>
      <c r="U159" s="221">
        <v>40467</v>
      </c>
      <c r="V159">
        <v>0</v>
      </c>
      <c r="W159">
        <f t="shared" si="21"/>
        <v>3011</v>
      </c>
      <c r="X159">
        <f t="shared" si="20"/>
        <v>0.97443365695792883</v>
      </c>
    </row>
    <row r="160" spans="1:24" x14ac:dyDescent="0.25">
      <c r="A160" s="240"/>
      <c r="U160" s="239">
        <v>40471</v>
      </c>
      <c r="V160">
        <v>0</v>
      </c>
      <c r="W160">
        <f t="shared" si="21"/>
        <v>3011</v>
      </c>
      <c r="X160">
        <f t="shared" si="20"/>
        <v>0.97443365695792883</v>
      </c>
    </row>
    <row r="161" spans="1:24" x14ac:dyDescent="0.25">
      <c r="A161" s="240"/>
      <c r="U161" s="221">
        <v>40471</v>
      </c>
      <c r="V161">
        <v>0</v>
      </c>
      <c r="W161">
        <f t="shared" si="21"/>
        <v>3011</v>
      </c>
      <c r="X161">
        <f t="shared" si="20"/>
        <v>0.97443365695792883</v>
      </c>
    </row>
    <row r="162" spans="1:24" x14ac:dyDescent="0.25">
      <c r="A162" s="240"/>
      <c r="U162" s="221">
        <v>40474</v>
      </c>
      <c r="V162">
        <v>0</v>
      </c>
      <c r="W162">
        <f t="shared" si="21"/>
        <v>3011</v>
      </c>
      <c r="X162">
        <f t="shared" si="20"/>
        <v>0.97443365695792883</v>
      </c>
    </row>
    <row r="163" spans="1:24" x14ac:dyDescent="0.25">
      <c r="A163" s="240"/>
      <c r="U163" s="221">
        <v>40474</v>
      </c>
      <c r="V163">
        <v>1</v>
      </c>
      <c r="W163">
        <f t="shared" si="21"/>
        <v>3012</v>
      </c>
      <c r="X163">
        <f t="shared" si="20"/>
        <v>0.97475728155339803</v>
      </c>
    </row>
    <row r="164" spans="1:24" x14ac:dyDescent="0.25">
      <c r="A164" s="240"/>
      <c r="U164" s="221">
        <v>40475</v>
      </c>
      <c r="V164">
        <v>0</v>
      </c>
      <c r="W164">
        <f t="shared" si="21"/>
        <v>3012</v>
      </c>
      <c r="X164">
        <f t="shared" si="20"/>
        <v>0.97475728155339803</v>
      </c>
    </row>
    <row r="165" spans="1:24" x14ac:dyDescent="0.25">
      <c r="A165" s="240"/>
      <c r="U165" s="239">
        <v>40478</v>
      </c>
      <c r="V165">
        <v>0</v>
      </c>
      <c r="W165">
        <f t="shared" si="21"/>
        <v>3012</v>
      </c>
      <c r="X165">
        <f t="shared" si="20"/>
        <v>0.97475728155339803</v>
      </c>
    </row>
    <row r="166" spans="1:24" x14ac:dyDescent="0.25">
      <c r="A166" s="240"/>
      <c r="U166" s="221">
        <v>40480</v>
      </c>
      <c r="V166">
        <v>0</v>
      </c>
      <c r="W166">
        <f t="shared" si="21"/>
        <v>3012</v>
      </c>
      <c r="X166">
        <f t="shared" si="20"/>
        <v>0.97475728155339803</v>
      </c>
    </row>
    <row r="167" spans="1:24" x14ac:dyDescent="0.25">
      <c r="A167" s="240"/>
      <c r="U167" s="221">
        <v>40482</v>
      </c>
      <c r="V167">
        <v>0</v>
      </c>
      <c r="W167">
        <f t="shared" si="21"/>
        <v>3012</v>
      </c>
      <c r="X167">
        <f t="shared" si="20"/>
        <v>0.97475728155339803</v>
      </c>
    </row>
    <row r="168" spans="1:24" x14ac:dyDescent="0.25">
      <c r="A168" s="240"/>
      <c r="U168" s="221">
        <v>40483</v>
      </c>
      <c r="V168">
        <v>0</v>
      </c>
      <c r="W168">
        <f t="shared" si="21"/>
        <v>3012</v>
      </c>
      <c r="X168">
        <f t="shared" si="20"/>
        <v>0.97475728155339803</v>
      </c>
    </row>
    <row r="169" spans="1:24" x14ac:dyDescent="0.25">
      <c r="A169" s="240"/>
      <c r="U169" s="239">
        <v>40485</v>
      </c>
      <c r="V169">
        <v>0</v>
      </c>
      <c r="W169">
        <f t="shared" si="21"/>
        <v>3012</v>
      </c>
      <c r="X169">
        <f t="shared" si="20"/>
        <v>0.97475728155339803</v>
      </c>
    </row>
    <row r="170" spans="1:24" x14ac:dyDescent="0.25">
      <c r="A170" s="240"/>
      <c r="U170" s="221">
        <v>40488</v>
      </c>
      <c r="V170">
        <v>0</v>
      </c>
      <c r="W170">
        <f t="shared" si="21"/>
        <v>3012</v>
      </c>
      <c r="X170">
        <f t="shared" si="20"/>
        <v>0.97475728155339803</v>
      </c>
    </row>
    <row r="171" spans="1:24" x14ac:dyDescent="0.25">
      <c r="A171" s="240"/>
      <c r="U171" s="221">
        <v>40489</v>
      </c>
      <c r="V171">
        <v>0</v>
      </c>
      <c r="W171">
        <f t="shared" si="21"/>
        <v>3012</v>
      </c>
      <c r="X171">
        <f t="shared" si="20"/>
        <v>0.97475728155339803</v>
      </c>
    </row>
    <row r="172" spans="1:24" x14ac:dyDescent="0.25">
      <c r="A172" s="240"/>
      <c r="U172" s="239">
        <v>40490</v>
      </c>
      <c r="V172">
        <v>0</v>
      </c>
      <c r="W172">
        <f t="shared" si="21"/>
        <v>3012</v>
      </c>
      <c r="X172">
        <f t="shared" si="20"/>
        <v>0.97475728155339803</v>
      </c>
    </row>
    <row r="173" spans="1:24" x14ac:dyDescent="0.25">
      <c r="A173" s="240"/>
      <c r="U173" s="221">
        <v>40490</v>
      </c>
      <c r="V173">
        <v>0</v>
      </c>
      <c r="W173">
        <f t="shared" si="21"/>
        <v>3012</v>
      </c>
      <c r="X173">
        <f t="shared" si="20"/>
        <v>0.97475728155339803</v>
      </c>
    </row>
    <row r="174" spans="1:24" x14ac:dyDescent="0.25">
      <c r="A174" s="240"/>
      <c r="U174" s="221">
        <v>40496</v>
      </c>
      <c r="V174">
        <v>0</v>
      </c>
      <c r="W174">
        <f t="shared" si="21"/>
        <v>3012</v>
      </c>
      <c r="X174">
        <f t="shared" si="20"/>
        <v>0.97475728155339803</v>
      </c>
    </row>
    <row r="175" spans="1:24" x14ac:dyDescent="0.25">
      <c r="A175" s="240"/>
      <c r="U175" s="221">
        <v>40496</v>
      </c>
      <c r="V175">
        <v>0</v>
      </c>
      <c r="W175">
        <f t="shared" si="21"/>
        <v>3012</v>
      </c>
      <c r="X175">
        <f t="shared" si="20"/>
        <v>0.97475728155339803</v>
      </c>
    </row>
    <row r="176" spans="1:24" x14ac:dyDescent="0.25">
      <c r="A176" s="240"/>
      <c r="U176" s="239">
        <v>40499</v>
      </c>
      <c r="V176">
        <v>0</v>
      </c>
      <c r="W176">
        <f t="shared" si="21"/>
        <v>3012</v>
      </c>
      <c r="X176">
        <f t="shared" si="20"/>
        <v>0.97475728155339803</v>
      </c>
    </row>
    <row r="177" spans="1:24" x14ac:dyDescent="0.25">
      <c r="A177" s="240"/>
      <c r="U177" s="221">
        <v>40502</v>
      </c>
      <c r="V177">
        <v>0</v>
      </c>
      <c r="W177">
        <f t="shared" si="21"/>
        <v>3012</v>
      </c>
      <c r="X177">
        <f t="shared" si="20"/>
        <v>0.97475728155339803</v>
      </c>
    </row>
    <row r="178" spans="1:24" x14ac:dyDescent="0.25">
      <c r="A178" s="240"/>
      <c r="U178" s="221">
        <v>40503</v>
      </c>
      <c r="V178">
        <v>0</v>
      </c>
      <c r="W178">
        <f t="shared" si="21"/>
        <v>3012</v>
      </c>
      <c r="X178">
        <f t="shared" si="20"/>
        <v>0.97475728155339803</v>
      </c>
    </row>
    <row r="179" spans="1:24" x14ac:dyDescent="0.25">
      <c r="A179" s="240"/>
      <c r="U179" s="221">
        <v>40508</v>
      </c>
      <c r="V179">
        <v>0</v>
      </c>
      <c r="W179">
        <f t="shared" si="21"/>
        <v>3012</v>
      </c>
      <c r="X179">
        <f t="shared" si="20"/>
        <v>0.97475728155339803</v>
      </c>
    </row>
    <row r="180" spans="1:24" x14ac:dyDescent="0.25">
      <c r="A180" s="240"/>
      <c r="U180" s="221">
        <v>40513</v>
      </c>
      <c r="V180">
        <v>0</v>
      </c>
      <c r="W180">
        <f t="shared" si="21"/>
        <v>3012</v>
      </c>
      <c r="X180">
        <f t="shared" si="20"/>
        <v>0.97475728155339803</v>
      </c>
    </row>
    <row r="181" spans="1:24" x14ac:dyDescent="0.25">
      <c r="A181" s="240"/>
      <c r="U181" s="239">
        <v>40514</v>
      </c>
      <c r="V181">
        <v>0</v>
      </c>
      <c r="W181">
        <f t="shared" si="21"/>
        <v>3012</v>
      </c>
      <c r="X181">
        <f t="shared" si="20"/>
        <v>0.97475728155339803</v>
      </c>
    </row>
    <row r="182" spans="1:24" x14ac:dyDescent="0.25">
      <c r="A182" s="240"/>
      <c r="U182" s="221">
        <v>40514</v>
      </c>
      <c r="V182">
        <v>0</v>
      </c>
      <c r="W182">
        <f t="shared" si="21"/>
        <v>3012</v>
      </c>
      <c r="X182">
        <f t="shared" si="20"/>
        <v>0.97475728155339803</v>
      </c>
    </row>
    <row r="183" spans="1:24" x14ac:dyDescent="0.25">
      <c r="A183" s="240"/>
      <c r="U183" s="221">
        <v>40517</v>
      </c>
      <c r="V183">
        <v>0</v>
      </c>
      <c r="W183">
        <f t="shared" si="21"/>
        <v>3012</v>
      </c>
      <c r="X183">
        <f t="shared" si="20"/>
        <v>0.97475728155339803</v>
      </c>
    </row>
    <row r="184" spans="1:24" x14ac:dyDescent="0.25">
      <c r="A184" s="240"/>
      <c r="U184" s="221">
        <v>40520</v>
      </c>
      <c r="V184">
        <v>0</v>
      </c>
      <c r="W184">
        <f t="shared" si="21"/>
        <v>3012</v>
      </c>
      <c r="X184">
        <f t="shared" si="20"/>
        <v>0.97475728155339803</v>
      </c>
    </row>
    <row r="185" spans="1:24" x14ac:dyDescent="0.25">
      <c r="A185" s="240"/>
      <c r="U185" s="239">
        <v>40521</v>
      </c>
      <c r="V185">
        <v>0</v>
      </c>
      <c r="W185">
        <f t="shared" si="21"/>
        <v>3012</v>
      </c>
      <c r="X185">
        <f t="shared" si="20"/>
        <v>0.97475728155339803</v>
      </c>
    </row>
    <row r="186" spans="1:24" x14ac:dyDescent="0.25">
      <c r="A186" s="240"/>
      <c r="U186" s="221">
        <v>40523</v>
      </c>
      <c r="V186">
        <v>0</v>
      </c>
      <c r="W186">
        <f t="shared" si="21"/>
        <v>3012</v>
      </c>
      <c r="X186">
        <f t="shared" si="20"/>
        <v>0.97475728155339803</v>
      </c>
    </row>
    <row r="187" spans="1:24" x14ac:dyDescent="0.25">
      <c r="A187" s="240"/>
      <c r="U187" s="221">
        <v>40527</v>
      </c>
      <c r="V187">
        <v>0</v>
      </c>
      <c r="W187">
        <f t="shared" si="21"/>
        <v>3012</v>
      </c>
      <c r="X187">
        <f t="shared" si="20"/>
        <v>0.97475728155339803</v>
      </c>
    </row>
    <row r="188" spans="1:24" x14ac:dyDescent="0.25">
      <c r="A188" s="240"/>
      <c r="U188" s="221">
        <v>40531</v>
      </c>
      <c r="V188">
        <v>29</v>
      </c>
      <c r="W188">
        <f t="shared" si="21"/>
        <v>3041</v>
      </c>
      <c r="X188">
        <f t="shared" si="20"/>
        <v>0.98414239482200649</v>
      </c>
    </row>
    <row r="189" spans="1:24" x14ac:dyDescent="0.25">
      <c r="A189" s="240"/>
      <c r="U189" s="221">
        <v>40531</v>
      </c>
      <c r="V189">
        <v>1</v>
      </c>
      <c r="W189">
        <f t="shared" si="21"/>
        <v>3042</v>
      </c>
      <c r="X189">
        <f t="shared" si="20"/>
        <v>0.98446601941747569</v>
      </c>
    </row>
    <row r="190" spans="1:24" x14ac:dyDescent="0.25">
      <c r="A190" s="240"/>
      <c r="U190" s="239">
        <v>40533</v>
      </c>
      <c r="V190">
        <v>0</v>
      </c>
      <c r="W190">
        <f t="shared" si="21"/>
        <v>3042</v>
      </c>
      <c r="X190">
        <f t="shared" si="20"/>
        <v>0.98446601941747569</v>
      </c>
    </row>
    <row r="191" spans="1:24" x14ac:dyDescent="0.25">
      <c r="A191" s="240"/>
      <c r="U191" s="221">
        <v>40533</v>
      </c>
      <c r="V191">
        <v>0</v>
      </c>
      <c r="W191">
        <f t="shared" si="21"/>
        <v>3042</v>
      </c>
      <c r="X191">
        <f t="shared" si="20"/>
        <v>0.98446601941747569</v>
      </c>
    </row>
    <row r="192" spans="1:24" x14ac:dyDescent="0.25">
      <c r="A192" s="240"/>
      <c r="U192" s="221">
        <v>40534</v>
      </c>
      <c r="V192">
        <v>0</v>
      </c>
      <c r="W192">
        <f t="shared" si="21"/>
        <v>3042</v>
      </c>
      <c r="X192">
        <f t="shared" si="20"/>
        <v>0.98446601941747569</v>
      </c>
    </row>
    <row r="193" spans="1:24" x14ac:dyDescent="0.25">
      <c r="A193" s="240"/>
      <c r="U193" s="221">
        <v>40536</v>
      </c>
      <c r="V193">
        <v>3</v>
      </c>
      <c r="W193">
        <f t="shared" si="21"/>
        <v>3045</v>
      </c>
      <c r="X193">
        <f t="shared" si="20"/>
        <v>0.9854368932038835</v>
      </c>
    </row>
    <row r="194" spans="1:24" x14ac:dyDescent="0.25">
      <c r="A194" s="240"/>
      <c r="U194" s="221">
        <v>40539</v>
      </c>
      <c r="V194">
        <v>45</v>
      </c>
      <c r="W194">
        <f t="shared" si="21"/>
        <v>3090</v>
      </c>
      <c r="X194">
        <f t="shared" si="20"/>
        <v>1</v>
      </c>
    </row>
    <row r="195" spans="1:24" x14ac:dyDescent="0.25">
      <c r="A195" s="240"/>
      <c r="U195" s="239">
        <v>40541</v>
      </c>
      <c r="V195">
        <v>0</v>
      </c>
      <c r="W195">
        <f t="shared" si="21"/>
        <v>3090</v>
      </c>
      <c r="X195">
        <f t="shared" si="20"/>
        <v>1</v>
      </c>
    </row>
    <row r="196" spans="1:24" x14ac:dyDescent="0.25">
      <c r="A196" s="240"/>
    </row>
    <row r="197" spans="1:24" x14ac:dyDescent="0.25">
      <c r="A197" s="240"/>
    </row>
    <row r="198" spans="1:24" x14ac:dyDescent="0.25">
      <c r="A198" s="240"/>
    </row>
    <row r="199" spans="1:24" x14ac:dyDescent="0.25">
      <c r="A199" s="240"/>
    </row>
    <row r="200" spans="1:24" x14ac:dyDescent="0.25">
      <c r="A200" s="240"/>
    </row>
    <row r="201" spans="1:24" x14ac:dyDescent="0.25">
      <c r="A201" s="240"/>
    </row>
    <row r="202" spans="1:24" x14ac:dyDescent="0.25">
      <c r="A202" s="240"/>
    </row>
    <row r="203" spans="1:24" x14ac:dyDescent="0.25">
      <c r="A203" s="240"/>
    </row>
    <row r="204" spans="1:24" x14ac:dyDescent="0.25">
      <c r="A204" s="240"/>
    </row>
    <row r="205" spans="1:24" x14ac:dyDescent="0.25">
      <c r="A205" s="240"/>
    </row>
    <row r="206" spans="1:24" x14ac:dyDescent="0.25">
      <c r="A206" s="240"/>
    </row>
    <row r="207" spans="1:24" x14ac:dyDescent="0.25">
      <c r="A207" s="240"/>
    </row>
    <row r="208" spans="1:24" x14ac:dyDescent="0.25">
      <c r="A208" s="240"/>
    </row>
    <row r="209" spans="1:1" x14ac:dyDescent="0.25">
      <c r="A209" s="240"/>
    </row>
    <row r="210" spans="1:1" x14ac:dyDescent="0.25">
      <c r="A210" s="240"/>
    </row>
    <row r="211" spans="1:1" x14ac:dyDescent="0.25">
      <c r="A211" s="240"/>
    </row>
    <row r="212" spans="1:1" x14ac:dyDescent="0.25">
      <c r="A212" s="240"/>
    </row>
    <row r="213" spans="1:1" x14ac:dyDescent="0.25">
      <c r="A213" s="240"/>
    </row>
    <row r="214" spans="1:1" x14ac:dyDescent="0.25">
      <c r="A214" s="240"/>
    </row>
    <row r="215" spans="1:1" x14ac:dyDescent="0.25">
      <c r="A215" s="240"/>
    </row>
    <row r="216" spans="1:1" x14ac:dyDescent="0.25">
      <c r="A216" s="240"/>
    </row>
    <row r="217" spans="1:1" x14ac:dyDescent="0.25">
      <c r="A217" s="240"/>
    </row>
    <row r="218" spans="1:1" x14ac:dyDescent="0.25">
      <c r="A218" s="240"/>
    </row>
    <row r="219" spans="1:1" x14ac:dyDescent="0.25">
      <c r="A219" s="240"/>
    </row>
    <row r="220" spans="1:1" x14ac:dyDescent="0.25">
      <c r="A220" s="240"/>
    </row>
    <row r="221" spans="1:1" x14ac:dyDescent="0.25">
      <c r="A221" s="240"/>
    </row>
    <row r="222" spans="1:1" x14ac:dyDescent="0.25">
      <c r="A222" s="240"/>
    </row>
    <row r="223" spans="1:1" x14ac:dyDescent="0.25">
      <c r="A223" s="240"/>
    </row>
    <row r="224" spans="1:1" x14ac:dyDescent="0.25">
      <c r="A224" s="240"/>
    </row>
    <row r="225" spans="1:1" x14ac:dyDescent="0.25">
      <c r="A225" s="240"/>
    </row>
    <row r="226" spans="1:1" x14ac:dyDescent="0.25">
      <c r="A226" s="240"/>
    </row>
    <row r="227" spans="1:1" x14ac:dyDescent="0.25">
      <c r="A227" s="240"/>
    </row>
    <row r="228" spans="1:1" x14ac:dyDescent="0.25">
      <c r="A228" s="240"/>
    </row>
    <row r="229" spans="1:1" x14ac:dyDescent="0.25">
      <c r="A229" s="240"/>
    </row>
    <row r="230" spans="1:1" x14ac:dyDescent="0.25">
      <c r="A230" s="240"/>
    </row>
    <row r="231" spans="1:1" x14ac:dyDescent="0.25">
      <c r="A231" s="240"/>
    </row>
    <row r="232" spans="1:1" x14ac:dyDescent="0.25">
      <c r="A232" s="240"/>
    </row>
    <row r="233" spans="1:1" x14ac:dyDescent="0.25">
      <c r="A233" s="240"/>
    </row>
    <row r="234" spans="1:1" x14ac:dyDescent="0.25">
      <c r="A234" s="240"/>
    </row>
    <row r="235" spans="1:1" x14ac:dyDescent="0.25">
      <c r="A235" s="240"/>
    </row>
    <row r="236" spans="1:1" x14ac:dyDescent="0.25">
      <c r="A236" s="240"/>
    </row>
    <row r="237" spans="1:1" x14ac:dyDescent="0.25">
      <c r="A237" s="240"/>
    </row>
    <row r="238" spans="1:1" x14ac:dyDescent="0.25">
      <c r="A238" s="240"/>
    </row>
    <row r="239" spans="1:1" x14ac:dyDescent="0.25">
      <c r="A239" s="240"/>
    </row>
    <row r="240" spans="1:1" x14ac:dyDescent="0.25">
      <c r="A240" s="240"/>
    </row>
    <row r="241" spans="1:1" x14ac:dyDescent="0.25">
      <c r="A241" s="240"/>
    </row>
    <row r="242" spans="1:1" x14ac:dyDescent="0.25">
      <c r="A242" s="240"/>
    </row>
    <row r="243" spans="1:1" x14ac:dyDescent="0.25">
      <c r="A243" s="240"/>
    </row>
    <row r="244" spans="1:1" x14ac:dyDescent="0.25">
      <c r="A244" s="240"/>
    </row>
    <row r="245" spans="1:1" x14ac:dyDescent="0.25">
      <c r="A245" s="240"/>
    </row>
    <row r="246" spans="1:1" x14ac:dyDescent="0.25">
      <c r="A246" s="240"/>
    </row>
    <row r="247" spans="1:1" x14ac:dyDescent="0.25">
      <c r="A247" s="240"/>
    </row>
    <row r="248" spans="1:1" x14ac:dyDescent="0.25">
      <c r="A248" s="240"/>
    </row>
    <row r="249" spans="1:1" x14ac:dyDescent="0.25">
      <c r="A249" s="240"/>
    </row>
    <row r="250" spans="1:1" x14ac:dyDescent="0.25">
      <c r="A250" s="240"/>
    </row>
    <row r="251" spans="1:1" x14ac:dyDescent="0.25">
      <c r="A251" s="240"/>
    </row>
    <row r="252" spans="1:1" x14ac:dyDescent="0.25">
      <c r="A252" s="240"/>
    </row>
    <row r="253" spans="1:1" x14ac:dyDescent="0.25">
      <c r="A253" s="240"/>
    </row>
    <row r="254" spans="1:1" x14ac:dyDescent="0.25">
      <c r="A254" s="240"/>
    </row>
    <row r="255" spans="1:1" x14ac:dyDescent="0.25">
      <c r="A255" s="240"/>
    </row>
    <row r="256" spans="1:1" x14ac:dyDescent="0.25">
      <c r="A256" s="240"/>
    </row>
    <row r="257" spans="1:1" x14ac:dyDescent="0.25">
      <c r="A257" s="240"/>
    </row>
    <row r="258" spans="1:1" x14ac:dyDescent="0.25">
      <c r="A258" s="240"/>
    </row>
    <row r="259" spans="1:1" x14ac:dyDescent="0.25">
      <c r="A259" s="240"/>
    </row>
    <row r="260" spans="1:1" x14ac:dyDescent="0.25">
      <c r="A260" s="240"/>
    </row>
    <row r="261" spans="1:1" x14ac:dyDescent="0.25">
      <c r="A261" s="240"/>
    </row>
    <row r="262" spans="1:1" x14ac:dyDescent="0.25">
      <c r="A262" s="24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0"/>
  <sheetViews>
    <sheetView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AF2" sqref="AF2"/>
    </sheetView>
  </sheetViews>
  <sheetFormatPr defaultRowHeight="13.2" x14ac:dyDescent="0.25"/>
  <cols>
    <col min="2" max="2" width="11.5546875" bestFit="1" customWidth="1"/>
    <col min="3" max="8" width="6.5546875" customWidth="1"/>
    <col min="9" max="9" width="4.88671875" customWidth="1"/>
    <col min="10" max="10" width="11.44140625" bestFit="1" customWidth="1"/>
    <col min="11" max="16" width="4.88671875" customWidth="1"/>
    <col min="17" max="17" width="6.109375" bestFit="1" customWidth="1"/>
    <col min="18" max="23" width="8.109375" customWidth="1"/>
    <col min="24" max="31" width="7.33203125" customWidth="1"/>
  </cols>
  <sheetData>
    <row r="1" spans="1:39" x14ac:dyDescent="0.25">
      <c r="A1" s="8" t="s">
        <v>549</v>
      </c>
      <c r="B1" s="50"/>
      <c r="F1" s="2"/>
      <c r="G1" s="2"/>
      <c r="Q1" s="62">
        <f>SUM(Q5:Q69)</f>
        <v>3774</v>
      </c>
      <c r="R1" s="15"/>
      <c r="S1" s="15"/>
      <c r="T1" s="15"/>
      <c r="U1" s="15"/>
      <c r="V1" s="15"/>
      <c r="W1" s="15"/>
      <c r="AE1" s="25"/>
      <c r="AF1">
        <f>1+1+7+1+20+4+1+2+9+1+1+2+1+1+4+6+8+2+3+5+4+3+1+1+1+1+1+1</f>
        <v>93</v>
      </c>
      <c r="AM1" s="14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5">
      <c r="A3" t="s">
        <v>0</v>
      </c>
      <c r="B3" s="50" t="s">
        <v>1</v>
      </c>
      <c r="C3" s="366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6" t="s">
        <v>582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M3" s="14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25" t="s">
        <v>10</v>
      </c>
      <c r="B5" s="53">
        <v>42738</v>
      </c>
      <c r="C5" s="24">
        <v>0</v>
      </c>
      <c r="D5" s="24">
        <v>0</v>
      </c>
      <c r="E5" s="24">
        <v>0</v>
      </c>
      <c r="F5" s="24">
        <v>3</v>
      </c>
      <c r="G5" s="24">
        <v>1</v>
      </c>
      <c r="H5" s="24">
        <v>1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2" si="0">SUM(C5:P5)</f>
        <v>5</v>
      </c>
      <c r="R5" s="39">
        <v>669</v>
      </c>
      <c r="S5" s="39">
        <v>660</v>
      </c>
      <c r="T5" s="47">
        <v>667</v>
      </c>
      <c r="U5" s="39">
        <v>667</v>
      </c>
      <c r="V5" s="47">
        <v>649</v>
      </c>
      <c r="W5" s="47">
        <v>636</v>
      </c>
      <c r="X5" s="47">
        <v>667</v>
      </c>
      <c r="Y5" s="47">
        <v>520</v>
      </c>
      <c r="Z5" s="47">
        <v>669</v>
      </c>
      <c r="AA5" s="47">
        <v>670</v>
      </c>
      <c r="AB5" s="47">
        <v>667</v>
      </c>
      <c r="AC5" s="47">
        <v>669</v>
      </c>
      <c r="AD5" s="47" t="s">
        <v>19</v>
      </c>
      <c r="AE5" s="82">
        <v>665</v>
      </c>
      <c r="AF5" s="38" t="s">
        <v>550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42766</v>
      </c>
      <c r="C6" s="24">
        <v>1</v>
      </c>
      <c r="D6" s="24">
        <v>0</v>
      </c>
      <c r="E6" s="24">
        <v>2</v>
      </c>
      <c r="F6" s="24">
        <v>2</v>
      </c>
      <c r="G6" s="24">
        <v>2</v>
      </c>
      <c r="H6" s="24">
        <v>5</v>
      </c>
      <c r="I6" s="24">
        <v>2</v>
      </c>
      <c r="J6" s="24" t="s">
        <v>19</v>
      </c>
      <c r="K6" s="24">
        <v>1</v>
      </c>
      <c r="L6" s="24">
        <v>0</v>
      </c>
      <c r="M6" s="24">
        <v>0</v>
      </c>
      <c r="N6" s="24">
        <v>1</v>
      </c>
      <c r="O6" s="24" t="s">
        <v>19</v>
      </c>
      <c r="P6" s="24">
        <v>2</v>
      </c>
      <c r="Q6" s="65">
        <f t="shared" si="0"/>
        <v>18</v>
      </c>
      <c r="R6" s="39">
        <v>550</v>
      </c>
      <c r="S6" s="39">
        <v>655</v>
      </c>
      <c r="T6" s="47">
        <v>655</v>
      </c>
      <c r="U6" s="39">
        <v>655</v>
      </c>
      <c r="V6" s="47">
        <v>649</v>
      </c>
      <c r="W6" s="47">
        <v>649</v>
      </c>
      <c r="X6" s="47">
        <v>655</v>
      </c>
      <c r="Y6" s="47">
        <v>655</v>
      </c>
      <c r="Z6" s="47">
        <v>519</v>
      </c>
      <c r="AA6" s="47">
        <v>519</v>
      </c>
      <c r="AB6" s="47">
        <v>519</v>
      </c>
      <c r="AC6" s="47">
        <v>655</v>
      </c>
      <c r="AD6" s="47" t="s">
        <v>19</v>
      </c>
      <c r="AE6" s="30">
        <v>655</v>
      </c>
      <c r="AF6" s="38" t="s">
        <v>564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42801</v>
      </c>
      <c r="C7" s="24">
        <v>70</v>
      </c>
      <c r="D7" s="24">
        <v>6</v>
      </c>
      <c r="E7" s="24">
        <v>7</v>
      </c>
      <c r="F7" s="24">
        <v>30</v>
      </c>
      <c r="G7" s="24">
        <v>63</v>
      </c>
      <c r="H7" s="24">
        <v>34</v>
      </c>
      <c r="I7" s="24">
        <v>0</v>
      </c>
      <c r="J7" s="24">
        <v>21</v>
      </c>
      <c r="K7" s="24">
        <v>6</v>
      </c>
      <c r="L7" s="24">
        <v>10</v>
      </c>
      <c r="M7" s="24">
        <v>4</v>
      </c>
      <c r="N7" s="24">
        <v>3</v>
      </c>
      <c r="O7" s="24" t="s">
        <v>19</v>
      </c>
      <c r="P7" s="24">
        <v>40</v>
      </c>
      <c r="Q7" s="65">
        <f t="shared" si="0"/>
        <v>294</v>
      </c>
      <c r="R7" s="39">
        <v>764</v>
      </c>
      <c r="S7" s="39">
        <v>830</v>
      </c>
      <c r="T7" s="47">
        <v>830</v>
      </c>
      <c r="U7" s="39">
        <v>830</v>
      </c>
      <c r="V7" s="47">
        <v>830</v>
      </c>
      <c r="W7" s="47">
        <v>826</v>
      </c>
      <c r="X7" s="47">
        <v>830</v>
      </c>
      <c r="Y7" s="47">
        <v>830</v>
      </c>
      <c r="Z7" s="47">
        <v>623</v>
      </c>
      <c r="AA7" s="47">
        <v>623</v>
      </c>
      <c r="AB7" s="47">
        <v>830</v>
      </c>
      <c r="AC7" s="47">
        <v>830</v>
      </c>
      <c r="AD7" s="47" t="s">
        <v>19</v>
      </c>
      <c r="AE7" s="30">
        <v>825</v>
      </c>
      <c r="AF7" s="38" t="s">
        <v>568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42829</v>
      </c>
      <c r="C8" s="24">
        <v>83</v>
      </c>
      <c r="D8" s="24">
        <v>4</v>
      </c>
      <c r="E8" s="24">
        <v>27</v>
      </c>
      <c r="F8" s="24">
        <v>26</v>
      </c>
      <c r="G8" s="24">
        <v>42</v>
      </c>
      <c r="H8" s="24">
        <v>79</v>
      </c>
      <c r="I8" s="24">
        <v>72</v>
      </c>
      <c r="J8" s="24" t="s">
        <v>19</v>
      </c>
      <c r="K8" s="24">
        <v>42</v>
      </c>
      <c r="L8" s="24">
        <v>40</v>
      </c>
      <c r="M8" s="24">
        <v>13</v>
      </c>
      <c r="N8" s="24">
        <v>6</v>
      </c>
      <c r="O8" s="24" t="s">
        <v>19</v>
      </c>
      <c r="P8" s="24">
        <v>34</v>
      </c>
      <c r="Q8" s="65">
        <f t="shared" si="0"/>
        <v>468</v>
      </c>
      <c r="R8" s="39">
        <v>670</v>
      </c>
      <c r="S8" s="39">
        <v>322</v>
      </c>
      <c r="T8" s="47">
        <v>667</v>
      </c>
      <c r="U8" s="39">
        <v>666</v>
      </c>
      <c r="V8" s="47">
        <v>670</v>
      </c>
      <c r="W8" s="47">
        <v>671</v>
      </c>
      <c r="X8" s="47">
        <v>670</v>
      </c>
      <c r="Y8" s="47">
        <v>671</v>
      </c>
      <c r="Z8" s="47">
        <v>668</v>
      </c>
      <c r="AA8" s="47">
        <v>671</v>
      </c>
      <c r="AB8" s="47">
        <v>669</v>
      </c>
      <c r="AC8" s="47">
        <v>663</v>
      </c>
      <c r="AD8" s="47" t="s">
        <v>19</v>
      </c>
      <c r="AE8" s="30">
        <v>671</v>
      </c>
      <c r="AF8" s="38" t="s">
        <v>571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42857</v>
      </c>
      <c r="C9" s="24">
        <v>5</v>
      </c>
      <c r="D9" s="24" t="s">
        <v>19</v>
      </c>
      <c r="E9" s="24">
        <v>2</v>
      </c>
      <c r="F9" s="24">
        <v>4</v>
      </c>
      <c r="G9" s="24">
        <v>4</v>
      </c>
      <c r="H9" s="24">
        <v>0</v>
      </c>
      <c r="I9" s="24">
        <v>4</v>
      </c>
      <c r="J9" s="24">
        <v>1</v>
      </c>
      <c r="K9" s="24">
        <v>1</v>
      </c>
      <c r="L9" s="24">
        <v>7</v>
      </c>
      <c r="M9" s="24">
        <v>0</v>
      </c>
      <c r="N9" s="24">
        <v>8</v>
      </c>
      <c r="O9" s="24" t="s">
        <v>19</v>
      </c>
      <c r="P9" s="24">
        <v>6</v>
      </c>
      <c r="Q9" s="65">
        <f t="shared" si="0"/>
        <v>42</v>
      </c>
      <c r="R9" s="39">
        <v>643</v>
      </c>
      <c r="S9" s="47" t="s">
        <v>19</v>
      </c>
      <c r="T9" s="47">
        <v>647</v>
      </c>
      <c r="U9" s="39">
        <v>655</v>
      </c>
      <c r="V9" s="47">
        <v>655</v>
      </c>
      <c r="W9" s="47">
        <v>654</v>
      </c>
      <c r="X9" s="47">
        <v>314</v>
      </c>
      <c r="Y9" s="47">
        <v>314</v>
      </c>
      <c r="Z9" s="47">
        <v>646</v>
      </c>
      <c r="AA9" s="47">
        <v>655</v>
      </c>
      <c r="AB9" s="47">
        <v>624</v>
      </c>
      <c r="AC9" s="47">
        <v>650</v>
      </c>
      <c r="AD9" s="47" t="s">
        <v>19</v>
      </c>
      <c r="AE9" s="30">
        <v>657</v>
      </c>
      <c r="AF9" s="88" t="s">
        <v>573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42892</v>
      </c>
      <c r="C10" s="24">
        <v>5</v>
      </c>
      <c r="D10" s="24">
        <v>1</v>
      </c>
      <c r="E10" s="24">
        <v>0</v>
      </c>
      <c r="F10" s="24">
        <v>0</v>
      </c>
      <c r="G10" s="24">
        <v>1</v>
      </c>
      <c r="H10" s="24">
        <v>2</v>
      </c>
      <c r="I10" s="24">
        <v>2</v>
      </c>
      <c r="J10" s="99" t="s">
        <v>583</v>
      </c>
      <c r="K10" s="24">
        <v>1</v>
      </c>
      <c r="L10" s="24">
        <v>2</v>
      </c>
      <c r="M10" s="24">
        <v>1</v>
      </c>
      <c r="N10" s="24">
        <v>2</v>
      </c>
      <c r="O10" s="24">
        <v>0</v>
      </c>
      <c r="P10" s="24">
        <v>2</v>
      </c>
      <c r="Q10" s="65">
        <f t="shared" si="0"/>
        <v>19</v>
      </c>
      <c r="R10" s="39">
        <v>840</v>
      </c>
      <c r="S10" s="47">
        <v>469</v>
      </c>
      <c r="T10" s="47">
        <v>837</v>
      </c>
      <c r="U10" s="39">
        <v>838</v>
      </c>
      <c r="V10" s="47">
        <v>840</v>
      </c>
      <c r="W10" s="47">
        <v>833</v>
      </c>
      <c r="X10" s="47">
        <v>840</v>
      </c>
      <c r="Y10" s="47">
        <v>840</v>
      </c>
      <c r="Z10" s="47">
        <v>840</v>
      </c>
      <c r="AA10" s="47">
        <v>840</v>
      </c>
      <c r="AB10" s="47">
        <v>840</v>
      </c>
      <c r="AC10" s="47">
        <v>840</v>
      </c>
      <c r="AD10" s="47">
        <v>322</v>
      </c>
      <c r="AE10" s="30">
        <v>840</v>
      </c>
      <c r="AF10" s="88" t="s">
        <v>584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42927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99">
        <v>0</v>
      </c>
      <c r="K11" s="24">
        <v>0</v>
      </c>
      <c r="L11" s="24">
        <v>6</v>
      </c>
      <c r="M11" s="24">
        <v>0</v>
      </c>
      <c r="N11" s="24">
        <v>0</v>
      </c>
      <c r="O11" s="24">
        <v>0</v>
      </c>
      <c r="P11" s="24">
        <v>0</v>
      </c>
      <c r="Q11" s="65">
        <f t="shared" si="0"/>
        <v>6</v>
      </c>
      <c r="R11" s="39">
        <v>752</v>
      </c>
      <c r="S11" s="47">
        <v>840</v>
      </c>
      <c r="T11" s="47">
        <v>646</v>
      </c>
      <c r="U11" s="39">
        <v>814</v>
      </c>
      <c r="V11" s="47">
        <v>398</v>
      </c>
      <c r="W11" s="47">
        <v>489</v>
      </c>
      <c r="X11" s="47">
        <v>824</v>
      </c>
      <c r="Y11" s="47">
        <v>840</v>
      </c>
      <c r="Z11" s="47">
        <v>837</v>
      </c>
      <c r="AA11" s="47">
        <v>721</v>
      </c>
      <c r="AB11" s="47">
        <v>799</v>
      </c>
      <c r="AC11" s="47">
        <v>840</v>
      </c>
      <c r="AD11" s="47">
        <v>840</v>
      </c>
      <c r="AE11" s="30">
        <v>840</v>
      </c>
      <c r="AF11" s="88" t="s">
        <v>592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43081</v>
      </c>
      <c r="C12" s="24">
        <v>0</v>
      </c>
      <c r="D12" s="24">
        <v>0</v>
      </c>
      <c r="E12" s="24">
        <v>0</v>
      </c>
      <c r="F12" s="24">
        <v>1</v>
      </c>
      <c r="G12" s="24">
        <v>0</v>
      </c>
      <c r="H12" s="24">
        <v>0</v>
      </c>
      <c r="I12" s="24">
        <v>0</v>
      </c>
      <c r="J12" s="99">
        <v>0</v>
      </c>
      <c r="K12" s="24">
        <v>0</v>
      </c>
      <c r="L12" s="24">
        <v>0</v>
      </c>
      <c r="M12" s="24">
        <v>0</v>
      </c>
      <c r="N12" s="24">
        <v>1</v>
      </c>
      <c r="O12" s="24">
        <v>0</v>
      </c>
      <c r="P12" s="24">
        <v>0</v>
      </c>
      <c r="Q12" s="65">
        <f t="shared" si="0"/>
        <v>2</v>
      </c>
      <c r="R12" s="39">
        <v>2847</v>
      </c>
      <c r="S12" s="47">
        <v>1714</v>
      </c>
      <c r="T12" s="47">
        <v>674</v>
      </c>
      <c r="U12" s="39">
        <v>2315</v>
      </c>
      <c r="V12" s="47">
        <v>1030</v>
      </c>
      <c r="W12" s="47">
        <v>2612</v>
      </c>
      <c r="X12" s="47">
        <v>2372</v>
      </c>
      <c r="Y12" s="47">
        <v>3213</v>
      </c>
      <c r="Z12" s="47">
        <v>2675</v>
      </c>
      <c r="AA12" s="47">
        <v>3284</v>
      </c>
      <c r="AB12" s="47">
        <v>2664</v>
      </c>
      <c r="AC12" s="47">
        <v>3521</v>
      </c>
      <c r="AD12" s="47">
        <v>3055</v>
      </c>
      <c r="AE12" s="30">
        <v>3494</v>
      </c>
      <c r="AF12" s="88" t="s">
        <v>596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/>
      <c r="B13" s="2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65"/>
      <c r="R13" s="39"/>
      <c r="S13" s="39"/>
      <c r="T13" s="47"/>
      <c r="U13" s="39"/>
      <c r="V13" s="47"/>
      <c r="W13" s="47"/>
      <c r="X13" s="47"/>
      <c r="Y13" s="47"/>
      <c r="Z13" s="47"/>
      <c r="AA13" s="47"/>
      <c r="AB13" s="47"/>
      <c r="AC13" s="47"/>
      <c r="AD13" s="47"/>
      <c r="AE13" s="30"/>
      <c r="AF13" s="38"/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103</v>
      </c>
      <c r="B14" s="21">
        <v>42766</v>
      </c>
      <c r="C14" s="24">
        <v>0</v>
      </c>
      <c r="D14" s="24" t="s">
        <v>19</v>
      </c>
      <c r="E14" s="24">
        <v>0</v>
      </c>
      <c r="F14" s="24">
        <v>1</v>
      </c>
      <c r="G14" s="24" t="s">
        <v>19</v>
      </c>
      <c r="H14" s="24">
        <v>0</v>
      </c>
      <c r="I14" s="24" t="s">
        <v>19</v>
      </c>
      <c r="J14" s="24" t="s">
        <v>19</v>
      </c>
      <c r="K14" s="24" t="s">
        <v>19</v>
      </c>
      <c r="L14" s="24" t="s">
        <v>19</v>
      </c>
      <c r="M14" s="24" t="s">
        <v>19</v>
      </c>
      <c r="N14" s="24" t="s">
        <v>19</v>
      </c>
      <c r="O14" s="24" t="s">
        <v>19</v>
      </c>
      <c r="P14" s="24" t="s">
        <v>19</v>
      </c>
      <c r="Q14" s="65">
        <f t="shared" ref="Q14:Q19" si="1">SUM(C14:P14)</f>
        <v>1</v>
      </c>
      <c r="R14" s="40">
        <v>835.2</v>
      </c>
      <c r="S14" s="24" t="s">
        <v>19</v>
      </c>
      <c r="T14" s="24">
        <v>155.9</v>
      </c>
      <c r="U14" s="24">
        <v>459.8</v>
      </c>
      <c r="V14" s="24" t="s">
        <v>19</v>
      </c>
      <c r="W14" s="47">
        <v>508.1</v>
      </c>
      <c r="X14" s="47" t="s">
        <v>19</v>
      </c>
      <c r="Y14" s="47" t="s">
        <v>19</v>
      </c>
      <c r="Z14" s="47" t="s">
        <v>19</v>
      </c>
      <c r="AA14" s="47" t="s">
        <v>19</v>
      </c>
      <c r="AB14" s="47" t="s">
        <v>19</v>
      </c>
      <c r="AC14" s="47" t="s">
        <v>19</v>
      </c>
      <c r="AD14" s="47" t="s">
        <v>19</v>
      </c>
      <c r="AE14" s="30" t="s">
        <v>19</v>
      </c>
      <c r="AF14" s="111" t="s">
        <v>565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103</v>
      </c>
      <c r="B15" s="21">
        <v>42794</v>
      </c>
      <c r="C15" s="24">
        <v>0</v>
      </c>
      <c r="D15" s="24" t="s">
        <v>19</v>
      </c>
      <c r="E15" s="24">
        <v>0</v>
      </c>
      <c r="F15" s="24">
        <v>173</v>
      </c>
      <c r="G15" s="24" t="s">
        <v>19</v>
      </c>
      <c r="H15" s="24">
        <v>200</v>
      </c>
      <c r="I15" s="24" t="s">
        <v>19</v>
      </c>
      <c r="J15" s="24" t="s">
        <v>19</v>
      </c>
      <c r="K15" s="24" t="s">
        <v>19</v>
      </c>
      <c r="L15" s="24" t="s">
        <v>19</v>
      </c>
      <c r="M15" s="24" t="s">
        <v>19</v>
      </c>
      <c r="N15" s="24" t="s">
        <v>19</v>
      </c>
      <c r="O15" s="24" t="s">
        <v>19</v>
      </c>
      <c r="P15" s="24" t="s">
        <v>19</v>
      </c>
      <c r="Q15" s="65">
        <f t="shared" si="1"/>
        <v>373</v>
      </c>
      <c r="R15" s="24">
        <v>561.29999999999995</v>
      </c>
      <c r="S15" s="47" t="s">
        <v>19</v>
      </c>
      <c r="T15" s="47">
        <v>563.20000000000005</v>
      </c>
      <c r="U15" s="47">
        <v>610.9</v>
      </c>
      <c r="V15" s="47" t="s">
        <v>19</v>
      </c>
      <c r="W15" s="47">
        <v>620.9</v>
      </c>
      <c r="X15" s="47" t="s">
        <v>19</v>
      </c>
      <c r="Y15" s="47" t="s">
        <v>19</v>
      </c>
      <c r="Z15" s="47" t="s">
        <v>19</v>
      </c>
      <c r="AA15" s="47" t="s">
        <v>19</v>
      </c>
      <c r="AB15" s="47" t="s">
        <v>19</v>
      </c>
      <c r="AC15" s="47" t="s">
        <v>19</v>
      </c>
      <c r="AD15" s="47" t="s">
        <v>19</v>
      </c>
      <c r="AE15" s="30" t="s">
        <v>19</v>
      </c>
      <c r="AF15" s="38" t="s">
        <v>566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103</v>
      </c>
      <c r="B16" s="21">
        <v>42810</v>
      </c>
      <c r="C16" s="24">
        <v>0</v>
      </c>
      <c r="D16" s="24" t="s">
        <v>19</v>
      </c>
      <c r="E16" s="24">
        <v>0</v>
      </c>
      <c r="F16" s="24">
        <v>0</v>
      </c>
      <c r="G16" s="24">
        <v>47</v>
      </c>
      <c r="H16" s="24">
        <v>37</v>
      </c>
      <c r="I16" s="24" t="s">
        <v>19</v>
      </c>
      <c r="J16" s="24" t="s">
        <v>19</v>
      </c>
      <c r="K16" s="24" t="s">
        <v>19</v>
      </c>
      <c r="L16" s="24" t="s">
        <v>19</v>
      </c>
      <c r="M16" s="24" t="s">
        <v>19</v>
      </c>
      <c r="N16" s="24" t="s">
        <v>19</v>
      </c>
      <c r="O16" s="24" t="s">
        <v>19</v>
      </c>
      <c r="P16" s="24" t="s">
        <v>19</v>
      </c>
      <c r="Q16" s="65">
        <f t="shared" si="1"/>
        <v>84</v>
      </c>
      <c r="R16" s="24">
        <v>380.4</v>
      </c>
      <c r="S16" s="47" t="s">
        <v>19</v>
      </c>
      <c r="T16" s="47">
        <v>375.8</v>
      </c>
      <c r="U16" s="47">
        <v>155.80000000000001</v>
      </c>
      <c r="V16" s="47">
        <v>345.1</v>
      </c>
      <c r="W16" s="47">
        <v>380.4</v>
      </c>
      <c r="X16" s="47" t="s">
        <v>19</v>
      </c>
      <c r="Y16" s="47" t="s">
        <v>19</v>
      </c>
      <c r="Z16" s="47" t="s">
        <v>19</v>
      </c>
      <c r="AA16" s="47" t="s">
        <v>19</v>
      </c>
      <c r="AB16" s="47" t="s">
        <v>19</v>
      </c>
      <c r="AC16" s="47" t="s">
        <v>19</v>
      </c>
      <c r="AD16" s="47" t="s">
        <v>19</v>
      </c>
      <c r="AE16" s="30" t="s">
        <v>19</v>
      </c>
      <c r="AF16" s="38" t="s">
        <v>570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42" t="s">
        <v>103</v>
      </c>
      <c r="B17" s="98" t="s">
        <v>593</v>
      </c>
      <c r="C17" s="24">
        <v>1</v>
      </c>
      <c r="D17" s="24" t="s">
        <v>19</v>
      </c>
      <c r="E17" s="24">
        <v>0</v>
      </c>
      <c r="F17" s="24" t="s">
        <v>19</v>
      </c>
      <c r="G17" s="24">
        <v>0</v>
      </c>
      <c r="H17" s="24">
        <v>7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 t="shared" si="1"/>
        <v>8</v>
      </c>
      <c r="R17" s="20">
        <v>737</v>
      </c>
      <c r="S17" s="47" t="s">
        <v>19</v>
      </c>
      <c r="T17" s="47">
        <v>728</v>
      </c>
      <c r="U17" s="47" t="s">
        <v>19</v>
      </c>
      <c r="V17" s="47">
        <v>679</v>
      </c>
      <c r="W17" s="47">
        <v>728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572</v>
      </c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103</v>
      </c>
      <c r="B18" s="98" t="s">
        <v>577</v>
      </c>
      <c r="C18" s="24">
        <v>2</v>
      </c>
      <c r="D18" s="24" t="s">
        <v>19</v>
      </c>
      <c r="E18" s="24">
        <v>0</v>
      </c>
      <c r="F18" s="24" t="s">
        <v>19</v>
      </c>
      <c r="G18" s="24">
        <v>6</v>
      </c>
      <c r="H18" s="24">
        <v>4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si="1"/>
        <v>12</v>
      </c>
      <c r="R18" s="20">
        <v>668</v>
      </c>
      <c r="S18" s="47" t="s">
        <v>19</v>
      </c>
      <c r="T18" s="47">
        <v>613.9</v>
      </c>
      <c r="U18" s="47" t="s">
        <v>19</v>
      </c>
      <c r="V18" s="47">
        <v>483.5</v>
      </c>
      <c r="W18" s="47">
        <v>604.70000000000005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88" t="s">
        <v>586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96" t="s">
        <v>103</v>
      </c>
      <c r="B19" s="98" t="s">
        <v>585</v>
      </c>
      <c r="C19" s="24">
        <v>0</v>
      </c>
      <c r="D19" s="24" t="s">
        <v>19</v>
      </c>
      <c r="E19" s="24">
        <v>0</v>
      </c>
      <c r="F19" s="24" t="s">
        <v>19</v>
      </c>
      <c r="G19" s="24">
        <v>1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1</v>
      </c>
      <c r="R19" s="20">
        <v>817.4</v>
      </c>
      <c r="S19" s="47" t="s">
        <v>19</v>
      </c>
      <c r="T19" s="47">
        <v>800.3</v>
      </c>
      <c r="U19" s="47" t="s">
        <v>19</v>
      </c>
      <c r="V19" s="47">
        <v>786.1</v>
      </c>
      <c r="W19" s="47">
        <v>733.1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578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96" t="s">
        <v>103</v>
      </c>
      <c r="B20" s="98" t="s">
        <v>594</v>
      </c>
      <c r="C20" s="24" t="s">
        <v>19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v>0</v>
      </c>
      <c r="R20" s="47" t="s">
        <v>19</v>
      </c>
      <c r="S20" s="47" t="s">
        <v>19</v>
      </c>
      <c r="T20" s="47" t="s">
        <v>19</v>
      </c>
      <c r="U20" s="47" t="s">
        <v>19</v>
      </c>
      <c r="V20" s="47">
        <v>628.29999999999995</v>
      </c>
      <c r="W20" s="47">
        <v>428.4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607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96" t="s">
        <v>103</v>
      </c>
      <c r="B21" s="98">
        <v>43053</v>
      </c>
      <c r="C21" s="24" t="s">
        <v>19</v>
      </c>
      <c r="D21" s="24" t="s">
        <v>19</v>
      </c>
      <c r="E21" s="24">
        <v>0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v>0</v>
      </c>
      <c r="R21" s="24" t="s">
        <v>19</v>
      </c>
      <c r="S21" s="24" t="s">
        <v>19</v>
      </c>
      <c r="T21" s="24">
        <v>1239.5</v>
      </c>
      <c r="U21" s="24" t="s">
        <v>19</v>
      </c>
      <c r="V21" s="24" t="s">
        <v>19</v>
      </c>
      <c r="W21" s="24">
        <v>52.5</v>
      </c>
      <c r="X21" s="24" t="s">
        <v>19</v>
      </c>
      <c r="Y21" s="24" t="s">
        <v>19</v>
      </c>
      <c r="Z21" s="24" t="s">
        <v>19</v>
      </c>
      <c r="AA21" s="24" t="s">
        <v>19</v>
      </c>
      <c r="AB21" s="24" t="s">
        <v>19</v>
      </c>
      <c r="AC21" s="24" t="s">
        <v>19</v>
      </c>
      <c r="AD21" s="24" t="s">
        <v>19</v>
      </c>
      <c r="AE21" s="19" t="s">
        <v>19</v>
      </c>
      <c r="AF21" s="88" t="s">
        <v>608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96" t="s">
        <v>103</v>
      </c>
      <c r="B22" s="98">
        <v>43054</v>
      </c>
      <c r="C22" s="24" t="s">
        <v>19</v>
      </c>
      <c r="D22" s="24" t="s">
        <v>19</v>
      </c>
      <c r="E22" s="24" t="s">
        <v>19</v>
      </c>
      <c r="F22" s="24" t="s">
        <v>19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v>0</v>
      </c>
      <c r="R22" s="24" t="s">
        <v>19</v>
      </c>
      <c r="S22" s="24" t="s">
        <v>19</v>
      </c>
      <c r="T22" s="24" t="s">
        <v>19</v>
      </c>
      <c r="U22" s="24" t="s">
        <v>19</v>
      </c>
      <c r="V22" s="24" t="s">
        <v>19</v>
      </c>
      <c r="W22" s="24">
        <v>7.8</v>
      </c>
      <c r="X22" s="24" t="s">
        <v>19</v>
      </c>
      <c r="Y22" s="24" t="s">
        <v>19</v>
      </c>
      <c r="Z22" s="24" t="s">
        <v>19</v>
      </c>
      <c r="AA22" s="24" t="s">
        <v>19</v>
      </c>
      <c r="AB22" s="24" t="s">
        <v>19</v>
      </c>
      <c r="AC22" s="24" t="s">
        <v>19</v>
      </c>
      <c r="AD22" s="24" t="s">
        <v>19</v>
      </c>
      <c r="AE22" s="19" t="s">
        <v>19</v>
      </c>
      <c r="AF22" s="88" t="s">
        <v>609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96" t="s">
        <v>103</v>
      </c>
      <c r="B23" s="98">
        <v>43059</v>
      </c>
      <c r="C23" s="24" t="s">
        <v>19</v>
      </c>
      <c r="D23" s="24" t="s">
        <v>19</v>
      </c>
      <c r="E23" s="24">
        <v>0</v>
      </c>
      <c r="F23" s="24" t="s">
        <v>19</v>
      </c>
      <c r="G23" s="24" t="s">
        <v>19</v>
      </c>
      <c r="H23" s="24">
        <v>0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v>0</v>
      </c>
      <c r="R23" s="24" t="s">
        <v>19</v>
      </c>
      <c r="S23" s="24" t="s">
        <v>19</v>
      </c>
      <c r="T23" s="24">
        <v>63.6</v>
      </c>
      <c r="U23" s="24" t="s">
        <v>19</v>
      </c>
      <c r="V23" s="24" t="s">
        <v>19</v>
      </c>
      <c r="W23" s="24">
        <v>11.6</v>
      </c>
      <c r="X23" s="24" t="s">
        <v>19</v>
      </c>
      <c r="Y23" s="24" t="s">
        <v>19</v>
      </c>
      <c r="Z23" s="24" t="s">
        <v>19</v>
      </c>
      <c r="AA23" s="24" t="s">
        <v>19</v>
      </c>
      <c r="AB23" s="24" t="s">
        <v>19</v>
      </c>
      <c r="AC23" s="24" t="s">
        <v>19</v>
      </c>
      <c r="AD23" s="24" t="s">
        <v>19</v>
      </c>
      <c r="AE23" s="19" t="s">
        <v>19</v>
      </c>
      <c r="AF23" s="88" t="s">
        <v>610</v>
      </c>
      <c r="AG23" s="25"/>
      <c r="AH23" s="25"/>
      <c r="AI23" s="25"/>
      <c r="AJ23" s="25"/>
      <c r="AK23" s="25"/>
      <c r="AL23" s="25"/>
      <c r="AM23" s="14"/>
    </row>
    <row r="24" spans="1:39" x14ac:dyDescent="0.25">
      <c r="A24" s="96" t="s">
        <v>103</v>
      </c>
      <c r="B24" s="98">
        <v>43061</v>
      </c>
      <c r="C24" s="24">
        <v>0</v>
      </c>
      <c r="D24" s="24" t="s">
        <v>19</v>
      </c>
      <c r="E24" s="24" t="s">
        <v>19</v>
      </c>
      <c r="F24" s="24" t="s">
        <v>19</v>
      </c>
      <c r="G24" s="24" t="s">
        <v>19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v>0</v>
      </c>
      <c r="R24" s="24">
        <v>3673.4</v>
      </c>
      <c r="S24" s="24" t="s">
        <v>19</v>
      </c>
      <c r="T24" s="24" t="s">
        <v>19</v>
      </c>
      <c r="U24" s="24" t="s">
        <v>19</v>
      </c>
      <c r="V24" s="24" t="s">
        <v>19</v>
      </c>
      <c r="W24" s="24">
        <v>10.9</v>
      </c>
      <c r="X24" s="24" t="s">
        <v>19</v>
      </c>
      <c r="Y24" s="24" t="s">
        <v>19</v>
      </c>
      <c r="Z24" s="24" t="s">
        <v>19</v>
      </c>
      <c r="AA24" s="24" t="s">
        <v>19</v>
      </c>
      <c r="AB24" s="24" t="s">
        <v>19</v>
      </c>
      <c r="AC24" s="24" t="s">
        <v>19</v>
      </c>
      <c r="AD24" s="24" t="s">
        <v>19</v>
      </c>
      <c r="AE24" s="19" t="s">
        <v>19</v>
      </c>
      <c r="AF24" s="88" t="s">
        <v>608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96" t="s">
        <v>103</v>
      </c>
      <c r="B25" s="98">
        <v>43064</v>
      </c>
      <c r="C25" s="24">
        <v>0</v>
      </c>
      <c r="D25" s="24" t="s">
        <v>19</v>
      </c>
      <c r="E25" s="24">
        <v>0</v>
      </c>
      <c r="F25" s="24">
        <v>0</v>
      </c>
      <c r="G25" s="24">
        <v>0</v>
      </c>
      <c r="H25" s="24">
        <v>0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v>0</v>
      </c>
      <c r="R25" s="24">
        <v>72</v>
      </c>
      <c r="S25" s="24" t="s">
        <v>19</v>
      </c>
      <c r="T25" s="24">
        <v>90.5</v>
      </c>
      <c r="U25" s="24">
        <v>26.1</v>
      </c>
      <c r="V25" s="24">
        <v>99.8</v>
      </c>
      <c r="W25" s="24">
        <v>41.4</v>
      </c>
      <c r="X25" s="24" t="s">
        <v>19</v>
      </c>
      <c r="Y25" s="24" t="s">
        <v>19</v>
      </c>
      <c r="Z25" s="24" t="s">
        <v>19</v>
      </c>
      <c r="AA25" s="24" t="s">
        <v>19</v>
      </c>
      <c r="AB25" s="24" t="s">
        <v>19</v>
      </c>
      <c r="AC25" s="24" t="s">
        <v>19</v>
      </c>
      <c r="AD25" s="24" t="s">
        <v>19</v>
      </c>
      <c r="AE25" s="19" t="s">
        <v>19</v>
      </c>
      <c r="AF25" s="88" t="s">
        <v>611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96" t="s">
        <v>103</v>
      </c>
      <c r="B26" s="98">
        <v>43066</v>
      </c>
      <c r="C26" s="24" t="s">
        <v>19</v>
      </c>
      <c r="D26" s="24" t="s">
        <v>19</v>
      </c>
      <c r="E26" s="24" t="s">
        <v>19</v>
      </c>
      <c r="F26" s="24" t="s">
        <v>19</v>
      </c>
      <c r="G26" s="24" t="s">
        <v>19</v>
      </c>
      <c r="H26" s="24">
        <v>0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v>0</v>
      </c>
      <c r="R26" s="24" t="s">
        <v>19</v>
      </c>
      <c r="S26" s="24" t="s">
        <v>19</v>
      </c>
      <c r="T26" s="24" t="s">
        <v>19</v>
      </c>
      <c r="U26" s="24" t="s">
        <v>19</v>
      </c>
      <c r="V26" s="24" t="s">
        <v>19</v>
      </c>
      <c r="W26" s="24">
        <v>48</v>
      </c>
      <c r="X26" s="24" t="s">
        <v>19</v>
      </c>
      <c r="Y26" s="24" t="s">
        <v>19</v>
      </c>
      <c r="Z26" s="24" t="s">
        <v>19</v>
      </c>
      <c r="AA26" s="24" t="s">
        <v>19</v>
      </c>
      <c r="AB26" s="24" t="s">
        <v>19</v>
      </c>
      <c r="AC26" s="24" t="s">
        <v>19</v>
      </c>
      <c r="AD26" s="24" t="s">
        <v>19</v>
      </c>
      <c r="AE26" s="19" t="s">
        <v>19</v>
      </c>
      <c r="AF26" s="88" t="s">
        <v>612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96" t="s">
        <v>103</v>
      </c>
      <c r="B27" s="98">
        <v>43067</v>
      </c>
      <c r="C27" s="24" t="s">
        <v>19</v>
      </c>
      <c r="D27" s="24" t="s">
        <v>19</v>
      </c>
      <c r="E27" s="24" t="s">
        <v>19</v>
      </c>
      <c r="F27" s="24">
        <v>0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v>0</v>
      </c>
      <c r="R27" s="24" t="s">
        <v>19</v>
      </c>
      <c r="S27" s="24" t="s">
        <v>19</v>
      </c>
      <c r="T27" s="24" t="s">
        <v>19</v>
      </c>
      <c r="U27" s="24">
        <v>66.8</v>
      </c>
      <c r="V27" s="24" t="s">
        <v>19</v>
      </c>
      <c r="W27" s="24">
        <v>20</v>
      </c>
      <c r="X27" s="24" t="s">
        <v>19</v>
      </c>
      <c r="Y27" s="24" t="s">
        <v>19</v>
      </c>
      <c r="Z27" s="24" t="s">
        <v>19</v>
      </c>
      <c r="AA27" s="24" t="s">
        <v>19</v>
      </c>
      <c r="AB27" s="24" t="s">
        <v>19</v>
      </c>
      <c r="AC27" s="24" t="s">
        <v>19</v>
      </c>
      <c r="AD27" s="24" t="s">
        <v>19</v>
      </c>
      <c r="AE27" s="19" t="s">
        <v>19</v>
      </c>
      <c r="AF27" s="88" t="s">
        <v>613</v>
      </c>
      <c r="AG27" s="25"/>
      <c r="AH27" s="25"/>
      <c r="AI27" s="25"/>
      <c r="AJ27" s="25"/>
      <c r="AK27" s="25"/>
      <c r="AL27" s="25"/>
      <c r="AM27" s="14"/>
    </row>
    <row r="28" spans="1:39" x14ac:dyDescent="0.25">
      <c r="A28" s="96" t="s">
        <v>103</v>
      </c>
      <c r="B28" s="98">
        <v>43069</v>
      </c>
      <c r="C28" s="24" t="s">
        <v>19</v>
      </c>
      <c r="D28" s="24" t="s">
        <v>19</v>
      </c>
      <c r="E28" s="24" t="s">
        <v>19</v>
      </c>
      <c r="F28" s="24">
        <v>0</v>
      </c>
      <c r="G28" s="24" t="s">
        <v>19</v>
      </c>
      <c r="H28" s="24">
        <v>0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v>0</v>
      </c>
      <c r="R28" s="24" t="s">
        <v>19</v>
      </c>
      <c r="S28" s="24" t="s">
        <v>19</v>
      </c>
      <c r="T28" s="24" t="s">
        <v>19</v>
      </c>
      <c r="U28" s="24">
        <v>41.3</v>
      </c>
      <c r="V28" s="24" t="s">
        <v>19</v>
      </c>
      <c r="W28" s="24">
        <v>48</v>
      </c>
      <c r="X28" s="24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19" t="s">
        <v>19</v>
      </c>
      <c r="AF28" s="88" t="s">
        <v>614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96" t="s">
        <v>103</v>
      </c>
      <c r="B29" s="98">
        <v>43071</v>
      </c>
      <c r="C29" s="24" t="s">
        <v>19</v>
      </c>
      <c r="D29" s="24" t="s">
        <v>19</v>
      </c>
      <c r="E29" s="24" t="s">
        <v>19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v>0</v>
      </c>
      <c r="R29" s="24" t="s">
        <v>19</v>
      </c>
      <c r="S29" s="24" t="s">
        <v>19</v>
      </c>
      <c r="T29" s="24" t="s">
        <v>19</v>
      </c>
      <c r="U29" s="20">
        <v>2</v>
      </c>
      <c r="V29" s="20" t="s">
        <v>19</v>
      </c>
      <c r="W29" s="20">
        <v>48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19" t="s">
        <v>19</v>
      </c>
      <c r="AF29" s="88" t="s">
        <v>615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96" t="s">
        <v>103</v>
      </c>
      <c r="B30" s="98">
        <v>43073</v>
      </c>
      <c r="C30" s="24" t="s">
        <v>19</v>
      </c>
      <c r="D30" s="24" t="s">
        <v>19</v>
      </c>
      <c r="E30" s="24" t="s">
        <v>19</v>
      </c>
      <c r="F30" s="24" t="s">
        <v>19</v>
      </c>
      <c r="G30" s="24" t="s">
        <v>19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v>0</v>
      </c>
      <c r="R30" s="24" t="s">
        <v>19</v>
      </c>
      <c r="S30" s="24" t="s">
        <v>19</v>
      </c>
      <c r="T30" s="24" t="s">
        <v>19</v>
      </c>
      <c r="U30" s="20" t="s">
        <v>19</v>
      </c>
      <c r="V30" s="20" t="s">
        <v>19</v>
      </c>
      <c r="W30" s="20">
        <v>47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19" t="s">
        <v>19</v>
      </c>
      <c r="AF30" s="88" t="s">
        <v>616</v>
      </c>
      <c r="AG30" s="25"/>
      <c r="AH30" s="25"/>
      <c r="AI30" s="25"/>
      <c r="AJ30" s="25"/>
      <c r="AK30" s="25"/>
      <c r="AL30" s="25"/>
      <c r="AM30" s="14"/>
    </row>
    <row r="31" spans="1:39" x14ac:dyDescent="0.25">
      <c r="A31" s="96" t="s">
        <v>103</v>
      </c>
      <c r="B31" s="98">
        <v>43074</v>
      </c>
      <c r="C31" s="24" t="s">
        <v>19</v>
      </c>
      <c r="D31" s="24" t="s">
        <v>19</v>
      </c>
      <c r="E31" s="24" t="s">
        <v>19</v>
      </c>
      <c r="F31" s="24">
        <v>0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v>0</v>
      </c>
      <c r="R31" s="24" t="s">
        <v>19</v>
      </c>
      <c r="S31" s="24" t="s">
        <v>19</v>
      </c>
      <c r="T31" s="24" t="s">
        <v>19</v>
      </c>
      <c r="U31" s="20">
        <v>41</v>
      </c>
      <c r="V31" s="20" t="s">
        <v>19</v>
      </c>
      <c r="W31" s="20" t="s">
        <v>19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19" t="s">
        <v>19</v>
      </c>
      <c r="AF31" s="88" t="s">
        <v>617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96" t="s">
        <v>103</v>
      </c>
      <c r="B32" s="98">
        <v>43075</v>
      </c>
      <c r="C32" s="24" t="s">
        <v>19</v>
      </c>
      <c r="D32" s="24" t="s">
        <v>19</v>
      </c>
      <c r="E32" s="24" t="s">
        <v>19</v>
      </c>
      <c r="F32" s="24">
        <v>0</v>
      </c>
      <c r="G32" s="24" t="s">
        <v>19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v>0</v>
      </c>
      <c r="R32" s="24" t="s">
        <v>19</v>
      </c>
      <c r="S32" s="24" t="s">
        <v>19</v>
      </c>
      <c r="T32" s="24" t="s">
        <v>19</v>
      </c>
      <c r="U32" s="20">
        <v>17</v>
      </c>
      <c r="V32" s="20" t="s">
        <v>19</v>
      </c>
      <c r="W32" s="20">
        <v>48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19" t="s">
        <v>19</v>
      </c>
      <c r="AF32" s="88" t="s">
        <v>618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96" t="s">
        <v>103</v>
      </c>
      <c r="B33" s="98">
        <v>42345</v>
      </c>
      <c r="C33" s="24" t="s">
        <v>19</v>
      </c>
      <c r="D33" s="24" t="s">
        <v>19</v>
      </c>
      <c r="E33" s="24" t="s">
        <v>19</v>
      </c>
      <c r="F33" s="24">
        <v>0</v>
      </c>
      <c r="G33" s="24" t="s">
        <v>19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v>0</v>
      </c>
      <c r="R33" s="24" t="s">
        <v>19</v>
      </c>
      <c r="S33" s="24" t="s">
        <v>19</v>
      </c>
      <c r="T33" s="24" t="s">
        <v>19</v>
      </c>
      <c r="U33" s="20">
        <v>18</v>
      </c>
      <c r="V33" s="20" t="s">
        <v>19</v>
      </c>
      <c r="W33" s="20">
        <v>24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19" t="s">
        <v>19</v>
      </c>
      <c r="AF33" s="88" t="s">
        <v>618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96" t="s">
        <v>103</v>
      </c>
      <c r="B34" s="21">
        <v>42346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v>0</v>
      </c>
      <c r="R34" s="24" t="s">
        <v>19</v>
      </c>
      <c r="S34" s="24" t="s">
        <v>19</v>
      </c>
      <c r="T34" s="24" t="s">
        <v>19</v>
      </c>
      <c r="U34" s="20">
        <v>17</v>
      </c>
      <c r="V34" s="20" t="s">
        <v>19</v>
      </c>
      <c r="W34" s="20">
        <v>24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19" t="s">
        <v>19</v>
      </c>
      <c r="AF34" s="88" t="s">
        <v>619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/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65"/>
      <c r="R35" s="24"/>
      <c r="S35" s="39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30"/>
      <c r="AF35" s="38"/>
      <c r="AG35" s="25"/>
      <c r="AH35" s="25"/>
      <c r="AI35" s="25"/>
      <c r="AJ35" s="25"/>
      <c r="AK35" s="25"/>
      <c r="AL35" s="25"/>
      <c r="AM35" s="14"/>
    </row>
    <row r="36" spans="1:39" x14ac:dyDescent="0.25">
      <c r="A36" s="25" t="s">
        <v>105</v>
      </c>
      <c r="B36" s="21">
        <v>42740</v>
      </c>
      <c r="C36" s="24">
        <v>0</v>
      </c>
      <c r="D36" s="24">
        <v>0</v>
      </c>
      <c r="E36" s="33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ref="Q36:Q43" si="2">SUM(C36:P36)</f>
        <v>0</v>
      </c>
      <c r="R36" s="24" t="s">
        <v>19</v>
      </c>
      <c r="S36" s="47">
        <v>661.1</v>
      </c>
      <c r="T36" s="47">
        <v>304.8</v>
      </c>
      <c r="U36" s="47">
        <v>166.2</v>
      </c>
      <c r="V36" s="47">
        <v>8.6</v>
      </c>
      <c r="W36" s="47">
        <v>211.7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562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105</v>
      </c>
      <c r="B37" s="21">
        <v>42772</v>
      </c>
      <c r="C37" s="24">
        <v>0</v>
      </c>
      <c r="D37" s="24">
        <v>4</v>
      </c>
      <c r="E37" s="33">
        <v>1</v>
      </c>
      <c r="F37" s="24">
        <v>0</v>
      </c>
      <c r="G37" s="24">
        <v>0</v>
      </c>
      <c r="H37" s="24">
        <v>4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2"/>
        <v>9</v>
      </c>
      <c r="R37" s="47" t="s">
        <v>19</v>
      </c>
      <c r="S37" s="47">
        <v>651</v>
      </c>
      <c r="T37" s="47">
        <v>507.4</v>
      </c>
      <c r="U37" s="47">
        <v>512.4</v>
      </c>
      <c r="V37" s="47" t="s">
        <v>19</v>
      </c>
      <c r="W37" s="47">
        <v>585.9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486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42" t="s">
        <v>105</v>
      </c>
      <c r="B38" s="21">
        <v>42801</v>
      </c>
      <c r="C38" s="24">
        <v>0</v>
      </c>
      <c r="D38" s="24">
        <v>285</v>
      </c>
      <c r="E38" s="33">
        <v>362</v>
      </c>
      <c r="F38" s="24">
        <v>461</v>
      </c>
      <c r="G38" s="24">
        <v>2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2"/>
        <v>1110</v>
      </c>
      <c r="R38" s="47" t="s">
        <v>19</v>
      </c>
      <c r="S38" s="47">
        <v>729.9</v>
      </c>
      <c r="T38" s="47">
        <v>720.6</v>
      </c>
      <c r="U38" s="47">
        <v>726.5</v>
      </c>
      <c r="V38" s="47" t="s">
        <v>19</v>
      </c>
      <c r="W38" s="47">
        <v>730.6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38" t="s">
        <v>567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42" t="s">
        <v>105</v>
      </c>
      <c r="B39" s="21">
        <v>42835</v>
      </c>
      <c r="C39" s="24">
        <v>0</v>
      </c>
      <c r="D39" s="24">
        <v>11</v>
      </c>
      <c r="E39" s="33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2"/>
        <v>11</v>
      </c>
      <c r="R39" s="47" t="s">
        <v>19</v>
      </c>
      <c r="S39" s="47">
        <v>827</v>
      </c>
      <c r="T39" s="47">
        <v>808</v>
      </c>
      <c r="U39" s="47">
        <v>826</v>
      </c>
      <c r="V39" s="47" t="s">
        <v>19</v>
      </c>
      <c r="W39" s="47">
        <v>828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574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105</v>
      </c>
      <c r="B40" s="21">
        <v>42872</v>
      </c>
      <c r="C40" s="47" t="s">
        <v>19</v>
      </c>
      <c r="D40" s="24">
        <v>0</v>
      </c>
      <c r="E40" s="33">
        <v>2</v>
      </c>
      <c r="F40" s="24">
        <v>2</v>
      </c>
      <c r="G40" s="24" t="s">
        <v>19</v>
      </c>
      <c r="H40" s="24">
        <v>6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2"/>
        <v>10</v>
      </c>
      <c r="R40" s="47" t="s">
        <v>19</v>
      </c>
      <c r="S40" s="40">
        <v>657</v>
      </c>
      <c r="T40" s="28">
        <v>727</v>
      </c>
      <c r="U40" s="28">
        <v>731.3</v>
      </c>
      <c r="V40" s="28" t="s">
        <v>19</v>
      </c>
      <c r="W40" s="28">
        <v>692.6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590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42" t="s">
        <v>105</v>
      </c>
      <c r="B41" s="21">
        <v>42892</v>
      </c>
      <c r="C41" s="47" t="s">
        <v>19</v>
      </c>
      <c r="D41" s="24">
        <v>0</v>
      </c>
      <c r="E41" s="33">
        <v>0</v>
      </c>
      <c r="F41" s="24">
        <v>0</v>
      </c>
      <c r="G41" s="24" t="s">
        <v>19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2"/>
        <v>0</v>
      </c>
      <c r="R41" s="47" t="s">
        <v>19</v>
      </c>
      <c r="S41" s="40">
        <v>699.9</v>
      </c>
      <c r="T41" s="28">
        <v>701.6</v>
      </c>
      <c r="U41" s="28">
        <v>709.7</v>
      </c>
      <c r="V41" s="28" t="s">
        <v>19</v>
      </c>
      <c r="W41" s="28">
        <v>497.4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620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42" t="s">
        <v>105</v>
      </c>
      <c r="B42" s="21">
        <v>42919</v>
      </c>
      <c r="C42" s="47" t="s">
        <v>19</v>
      </c>
      <c r="D42" s="24">
        <v>0</v>
      </c>
      <c r="E42" s="33">
        <v>0</v>
      </c>
      <c r="F42" s="24">
        <v>0</v>
      </c>
      <c r="G42" s="24" t="s">
        <v>19</v>
      </c>
      <c r="H42" s="24">
        <v>2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2"/>
        <v>2</v>
      </c>
      <c r="R42" s="47" t="s">
        <v>19</v>
      </c>
      <c r="S42" s="40">
        <v>736.8</v>
      </c>
      <c r="T42" s="28">
        <v>464</v>
      </c>
      <c r="U42" s="28">
        <v>277.8</v>
      </c>
      <c r="V42" s="28" t="s">
        <v>19</v>
      </c>
      <c r="W42" s="28">
        <v>36.200000000000003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591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42" t="s">
        <v>105</v>
      </c>
      <c r="B43" s="21">
        <v>42963</v>
      </c>
      <c r="C43" s="47" t="s">
        <v>19</v>
      </c>
      <c r="D43" s="24">
        <v>0</v>
      </c>
      <c r="E43" s="33">
        <v>0</v>
      </c>
      <c r="F43" s="24">
        <v>0</v>
      </c>
      <c r="G43" s="24" t="s">
        <v>19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2"/>
        <v>0</v>
      </c>
      <c r="R43" s="47" t="s">
        <v>19</v>
      </c>
      <c r="S43" s="40">
        <v>704</v>
      </c>
      <c r="T43" s="28">
        <v>763</v>
      </c>
      <c r="U43" s="28">
        <v>228</v>
      </c>
      <c r="V43" s="28" t="s">
        <v>19</v>
      </c>
      <c r="W43" s="28">
        <v>2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605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105</v>
      </c>
      <c r="B44" s="21">
        <v>43081</v>
      </c>
      <c r="C44" s="47" t="s">
        <v>19</v>
      </c>
      <c r="D44" s="24">
        <v>0</v>
      </c>
      <c r="E44" s="33">
        <v>0</v>
      </c>
      <c r="F44" s="24">
        <v>0</v>
      </c>
      <c r="G44" s="24" t="s">
        <v>19</v>
      </c>
      <c r="H44" s="24">
        <v>2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>SUM(C44:P44)</f>
        <v>2</v>
      </c>
      <c r="R44" s="47" t="s">
        <v>19</v>
      </c>
      <c r="S44" s="40">
        <v>1728</v>
      </c>
      <c r="T44" s="28">
        <v>890</v>
      </c>
      <c r="U44" s="28">
        <v>880</v>
      </c>
      <c r="V44" s="28" t="s">
        <v>19</v>
      </c>
      <c r="W44" s="28">
        <v>1140</v>
      </c>
      <c r="X44" s="28" t="s">
        <v>19</v>
      </c>
      <c r="Y44" s="28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606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/>
      <c r="B45" s="21"/>
      <c r="C45" s="24"/>
      <c r="D45" s="24"/>
      <c r="E45" s="3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65"/>
      <c r="R45" s="33"/>
      <c r="S45" s="39"/>
      <c r="T45" s="39"/>
      <c r="U45" s="39"/>
      <c r="V45" s="47"/>
      <c r="W45" s="47"/>
      <c r="X45" s="47"/>
      <c r="Y45" s="47"/>
      <c r="Z45" s="47"/>
      <c r="AA45" s="47"/>
      <c r="AB45" s="47"/>
      <c r="AC45" s="47"/>
      <c r="AD45" s="47"/>
      <c r="AE45" s="30"/>
      <c r="AF45" s="38"/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115</v>
      </c>
      <c r="B46" s="21">
        <v>42739</v>
      </c>
      <c r="C46" s="24">
        <v>0</v>
      </c>
      <c r="D46" s="24">
        <v>1</v>
      </c>
      <c r="E46" s="33">
        <v>0</v>
      </c>
      <c r="F46" s="24">
        <v>0</v>
      </c>
      <c r="G46" s="24">
        <v>0</v>
      </c>
      <c r="H46" s="24">
        <v>1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ref="Q46:Q56" si="3">SUM(C46:P46)</f>
        <v>2</v>
      </c>
      <c r="R46" s="39">
        <v>7</v>
      </c>
      <c r="S46" s="39">
        <v>240</v>
      </c>
      <c r="T46" s="39">
        <v>234</v>
      </c>
      <c r="U46" s="39">
        <v>135</v>
      </c>
      <c r="V46" s="47">
        <v>0</v>
      </c>
      <c r="W46" s="47">
        <v>219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486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115</v>
      </c>
      <c r="B47" s="21">
        <v>42773</v>
      </c>
      <c r="C47" s="24">
        <v>0</v>
      </c>
      <c r="D47" s="24">
        <v>0</v>
      </c>
      <c r="E47" s="33">
        <v>0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3"/>
        <v>0</v>
      </c>
      <c r="R47" s="39">
        <v>48</v>
      </c>
      <c r="S47" s="39">
        <v>485</v>
      </c>
      <c r="T47" s="39">
        <v>339</v>
      </c>
      <c r="U47" s="39">
        <v>329</v>
      </c>
      <c r="V47" s="47">
        <v>2</v>
      </c>
      <c r="W47" s="47">
        <v>393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516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 t="s">
        <v>115</v>
      </c>
      <c r="B48" s="116">
        <v>42801</v>
      </c>
      <c r="C48" s="20">
        <v>3</v>
      </c>
      <c r="D48" s="20">
        <v>1</v>
      </c>
      <c r="E48" s="34">
        <v>0</v>
      </c>
      <c r="F48" s="20">
        <v>7</v>
      </c>
      <c r="G48" s="20">
        <v>0</v>
      </c>
      <c r="H48" s="20">
        <v>1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3"/>
        <v>12</v>
      </c>
      <c r="R48" s="114" t="s">
        <v>588</v>
      </c>
      <c r="S48" s="112"/>
      <c r="T48" s="112"/>
      <c r="U48" s="112"/>
      <c r="V48" s="113"/>
      <c r="W48" s="113"/>
      <c r="X48" s="28" t="s">
        <v>19</v>
      </c>
      <c r="Y48" s="28" t="s">
        <v>19</v>
      </c>
      <c r="Z48" s="28" t="s">
        <v>19</v>
      </c>
      <c r="AA48" s="28" t="s">
        <v>19</v>
      </c>
      <c r="AB48" s="28" t="s">
        <v>19</v>
      </c>
      <c r="AC48" s="28" t="s">
        <v>19</v>
      </c>
      <c r="AD48" s="28" t="s">
        <v>19</v>
      </c>
      <c r="AE48" s="117" t="s">
        <v>19</v>
      </c>
      <c r="AF48" s="88" t="s">
        <v>575</v>
      </c>
      <c r="AG48" s="42"/>
      <c r="AH48" s="42"/>
      <c r="AI48" s="42"/>
      <c r="AJ48" s="25"/>
      <c r="AK48" s="25"/>
      <c r="AL48" s="25"/>
      <c r="AM48" s="14"/>
    </row>
    <row r="49" spans="1:39" x14ac:dyDescent="0.25">
      <c r="A49" s="42" t="s">
        <v>115</v>
      </c>
      <c r="B49" s="116">
        <v>42815</v>
      </c>
      <c r="C49" s="20">
        <v>0</v>
      </c>
      <c r="D49" s="20">
        <v>0</v>
      </c>
      <c r="E49" s="34">
        <v>1</v>
      </c>
      <c r="F49" s="20">
        <v>59</v>
      </c>
      <c r="G49" s="20">
        <v>10</v>
      </c>
      <c r="H49" s="20">
        <v>24</v>
      </c>
      <c r="I49" s="24"/>
      <c r="J49" s="24"/>
      <c r="K49" s="24"/>
      <c r="L49" s="24"/>
      <c r="M49" s="24"/>
      <c r="N49" s="24"/>
      <c r="O49" s="24"/>
      <c r="P49" s="24"/>
      <c r="Q49" s="65">
        <f t="shared" si="3"/>
        <v>94</v>
      </c>
      <c r="R49" s="114" t="s">
        <v>588</v>
      </c>
      <c r="S49" s="112"/>
      <c r="T49" s="112"/>
      <c r="U49" s="112"/>
      <c r="V49" s="113"/>
      <c r="W49" s="113"/>
      <c r="X49" s="28" t="s">
        <v>19</v>
      </c>
      <c r="Y49" s="28" t="s">
        <v>19</v>
      </c>
      <c r="Z49" s="28" t="s">
        <v>19</v>
      </c>
      <c r="AA49" s="28" t="s">
        <v>19</v>
      </c>
      <c r="AB49" s="28" t="s">
        <v>19</v>
      </c>
      <c r="AC49" s="28" t="s">
        <v>19</v>
      </c>
      <c r="AD49" s="28" t="s">
        <v>19</v>
      </c>
      <c r="AE49" s="117" t="s">
        <v>19</v>
      </c>
      <c r="AF49" s="88" t="s">
        <v>575</v>
      </c>
      <c r="AG49" s="42"/>
      <c r="AH49" s="42"/>
      <c r="AI49" s="42"/>
      <c r="AJ49" s="25"/>
      <c r="AK49" s="25"/>
      <c r="AL49" s="25"/>
      <c r="AM49" s="14"/>
    </row>
    <row r="50" spans="1:39" x14ac:dyDescent="0.25">
      <c r="A50" s="42" t="s">
        <v>115</v>
      </c>
      <c r="B50" s="21">
        <v>42824</v>
      </c>
      <c r="C50" s="24">
        <v>5</v>
      </c>
      <c r="D50" s="24">
        <v>0</v>
      </c>
      <c r="E50" s="33">
        <v>0</v>
      </c>
      <c r="F50" s="24">
        <v>28</v>
      </c>
      <c r="G50" s="24">
        <v>12</v>
      </c>
      <c r="H50" s="24">
        <v>53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3"/>
        <v>98</v>
      </c>
      <c r="R50" s="114" t="s">
        <v>588</v>
      </c>
      <c r="S50" s="112"/>
      <c r="T50" s="112"/>
      <c r="U50" s="112"/>
      <c r="V50" s="113"/>
      <c r="W50" s="113"/>
      <c r="X50" s="28" t="s">
        <v>19</v>
      </c>
      <c r="Y50" s="28" t="s">
        <v>19</v>
      </c>
      <c r="Z50" s="28" t="s">
        <v>19</v>
      </c>
      <c r="AA50" s="28" t="s">
        <v>19</v>
      </c>
      <c r="AB50" s="28" t="s">
        <v>19</v>
      </c>
      <c r="AC50" s="28" t="s">
        <v>19</v>
      </c>
      <c r="AD50" s="28" t="s">
        <v>19</v>
      </c>
      <c r="AE50" s="117" t="s">
        <v>19</v>
      </c>
      <c r="AF50" s="88" t="s">
        <v>576</v>
      </c>
      <c r="AG50" s="42"/>
      <c r="AH50" s="42"/>
      <c r="AI50" s="42"/>
      <c r="AJ50" s="25"/>
      <c r="AK50" s="25"/>
      <c r="AL50" s="25"/>
      <c r="AM50" s="14"/>
    </row>
    <row r="51" spans="1:39" x14ac:dyDescent="0.25">
      <c r="A51" s="42" t="s">
        <v>115</v>
      </c>
      <c r="B51" s="21">
        <v>42844</v>
      </c>
      <c r="C51" s="24">
        <v>0</v>
      </c>
      <c r="D51" s="24">
        <v>0</v>
      </c>
      <c r="E51" s="33">
        <v>0</v>
      </c>
      <c r="F51" s="24">
        <v>1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3"/>
        <v>1</v>
      </c>
      <c r="R51" s="40">
        <v>456</v>
      </c>
      <c r="S51" s="40">
        <v>456</v>
      </c>
      <c r="T51" s="40">
        <v>448</v>
      </c>
      <c r="U51" s="28">
        <v>439</v>
      </c>
      <c r="V51" s="28">
        <v>329</v>
      </c>
      <c r="W51" s="28">
        <v>399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88" t="s">
        <v>580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42" t="s">
        <v>115</v>
      </c>
      <c r="B52" s="21">
        <v>42874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3"/>
        <v>0</v>
      </c>
      <c r="R52" s="40">
        <v>455</v>
      </c>
      <c r="S52" s="40">
        <v>299</v>
      </c>
      <c r="T52" s="40">
        <v>514</v>
      </c>
      <c r="U52" s="40">
        <v>704</v>
      </c>
      <c r="V52" s="28">
        <v>9</v>
      </c>
      <c r="W52" s="28">
        <v>711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88" t="s">
        <v>581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115</v>
      </c>
      <c r="B53" s="21">
        <v>42910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3"/>
        <v>0</v>
      </c>
      <c r="R53" s="40">
        <v>804</v>
      </c>
      <c r="S53" s="40">
        <v>799</v>
      </c>
      <c r="T53" s="40">
        <v>809</v>
      </c>
      <c r="U53" s="40">
        <v>814</v>
      </c>
      <c r="V53" s="28">
        <v>0</v>
      </c>
      <c r="W53" s="28">
        <v>788</v>
      </c>
      <c r="X53" s="28" t="s">
        <v>19</v>
      </c>
      <c r="Y53" s="28" t="s">
        <v>19</v>
      </c>
      <c r="Z53" s="28" t="s">
        <v>19</v>
      </c>
      <c r="AA53" s="28" t="s">
        <v>19</v>
      </c>
      <c r="AB53" s="28" t="s">
        <v>19</v>
      </c>
      <c r="AC53" s="28" t="s">
        <v>19</v>
      </c>
      <c r="AD53" s="28" t="s">
        <v>19</v>
      </c>
      <c r="AE53" s="117" t="s">
        <v>19</v>
      </c>
      <c r="AF53" s="88" t="s">
        <v>589</v>
      </c>
      <c r="AG53" s="42"/>
      <c r="AH53" s="42"/>
      <c r="AI53" s="25"/>
      <c r="AJ53" s="25"/>
      <c r="AK53" s="25"/>
      <c r="AL53" s="25"/>
      <c r="AM53" s="14"/>
    </row>
    <row r="54" spans="1:39" x14ac:dyDescent="0.25">
      <c r="A54" s="42" t="s">
        <v>115</v>
      </c>
      <c r="B54" s="21">
        <v>42918</v>
      </c>
      <c r="C54" s="24">
        <v>0</v>
      </c>
      <c r="D54" s="24">
        <v>1</v>
      </c>
      <c r="E54" s="33">
        <v>0</v>
      </c>
      <c r="F54" s="24">
        <v>0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3"/>
        <v>1</v>
      </c>
      <c r="R54" s="40">
        <v>187</v>
      </c>
      <c r="S54" s="40">
        <v>187</v>
      </c>
      <c r="T54" s="40">
        <v>187</v>
      </c>
      <c r="U54" s="40">
        <v>116</v>
      </c>
      <c r="V54" s="28">
        <v>0</v>
      </c>
      <c r="W54" s="28">
        <v>32</v>
      </c>
      <c r="X54" s="28" t="s">
        <v>19</v>
      </c>
      <c r="Y54" s="28" t="s">
        <v>19</v>
      </c>
      <c r="Z54" s="28" t="s">
        <v>19</v>
      </c>
      <c r="AA54" s="28" t="s">
        <v>19</v>
      </c>
      <c r="AB54" s="28" t="s">
        <v>19</v>
      </c>
      <c r="AC54" s="28" t="s">
        <v>19</v>
      </c>
      <c r="AD54" s="28" t="s">
        <v>19</v>
      </c>
      <c r="AE54" s="117" t="s">
        <v>19</v>
      </c>
      <c r="AF54" s="88" t="s">
        <v>589</v>
      </c>
      <c r="AG54" s="42"/>
      <c r="AH54" s="25"/>
      <c r="AI54" s="25"/>
      <c r="AJ54" s="25"/>
      <c r="AK54" s="25"/>
      <c r="AL54" s="25"/>
      <c r="AM54" s="14"/>
    </row>
    <row r="55" spans="1:39" x14ac:dyDescent="0.25">
      <c r="A55" s="42" t="s">
        <v>115</v>
      </c>
      <c r="B55" s="21">
        <v>43074</v>
      </c>
      <c r="C55" s="24" t="s">
        <v>19</v>
      </c>
      <c r="D55" s="24">
        <v>0</v>
      </c>
      <c r="E55" s="33">
        <v>0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3"/>
        <v>0</v>
      </c>
      <c r="R55" s="40">
        <v>3386</v>
      </c>
      <c r="S55" s="40">
        <v>2207</v>
      </c>
      <c r="T55" s="40">
        <v>680</v>
      </c>
      <c r="U55" s="40">
        <v>228</v>
      </c>
      <c r="V55" s="28">
        <v>0</v>
      </c>
      <c r="W55" s="28">
        <v>206</v>
      </c>
      <c r="X55" s="28" t="s">
        <v>19</v>
      </c>
      <c r="Y55" s="28" t="s">
        <v>19</v>
      </c>
      <c r="Z55" s="28" t="s">
        <v>19</v>
      </c>
      <c r="AA55" s="28" t="s">
        <v>19</v>
      </c>
      <c r="AB55" s="28" t="s">
        <v>19</v>
      </c>
      <c r="AC55" s="28" t="s">
        <v>19</v>
      </c>
      <c r="AD55" s="28" t="s">
        <v>19</v>
      </c>
      <c r="AE55" s="117" t="s">
        <v>19</v>
      </c>
      <c r="AF55" s="88" t="s">
        <v>595</v>
      </c>
      <c r="AG55" s="42"/>
      <c r="AH55" s="25"/>
      <c r="AI55" s="25"/>
      <c r="AJ55" s="25"/>
      <c r="AK55" s="25"/>
      <c r="AL55" s="25"/>
      <c r="AM55" s="14"/>
    </row>
    <row r="56" spans="1:39" x14ac:dyDescent="0.25">
      <c r="A56" s="42" t="s">
        <v>115</v>
      </c>
      <c r="B56" s="21">
        <v>43088</v>
      </c>
      <c r="C56" s="24" t="s">
        <v>19</v>
      </c>
      <c r="D56" s="24">
        <v>0</v>
      </c>
      <c r="E56" s="33">
        <v>1</v>
      </c>
      <c r="F56" s="24">
        <v>2</v>
      </c>
      <c r="G56" s="24" t="s">
        <v>19</v>
      </c>
      <c r="H56" s="24">
        <v>3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3"/>
        <v>6</v>
      </c>
      <c r="R56" s="40">
        <v>0</v>
      </c>
      <c r="S56" s="40">
        <v>70</v>
      </c>
      <c r="T56" s="40">
        <v>251</v>
      </c>
      <c r="U56" s="40">
        <v>171</v>
      </c>
      <c r="V56" s="28">
        <v>0</v>
      </c>
      <c r="W56" s="28">
        <v>230</v>
      </c>
      <c r="X56" s="28" t="s">
        <v>19</v>
      </c>
      <c r="Y56" s="28" t="s">
        <v>19</v>
      </c>
      <c r="Z56" s="28" t="s">
        <v>19</v>
      </c>
      <c r="AA56" s="28" t="s">
        <v>19</v>
      </c>
      <c r="AB56" s="28" t="s">
        <v>19</v>
      </c>
      <c r="AC56" s="28" t="s">
        <v>19</v>
      </c>
      <c r="AD56" s="28" t="s">
        <v>19</v>
      </c>
      <c r="AE56" s="117" t="s">
        <v>19</v>
      </c>
      <c r="AF56" s="88" t="s">
        <v>604</v>
      </c>
      <c r="AG56" s="42"/>
      <c r="AH56" s="25"/>
      <c r="AI56" s="25"/>
      <c r="AJ56" s="25"/>
      <c r="AK56" s="25"/>
      <c r="AL56" s="25"/>
      <c r="AM56" s="14"/>
    </row>
    <row r="57" spans="1:39" x14ac:dyDescent="0.25">
      <c r="B57" s="21"/>
      <c r="I57" s="24"/>
      <c r="J57" s="24"/>
      <c r="K57" s="24"/>
      <c r="L57" s="24"/>
      <c r="M57" s="24"/>
      <c r="N57" s="24"/>
      <c r="O57" s="24"/>
      <c r="P57" s="24"/>
      <c r="Q57" s="65"/>
      <c r="AE57" s="14"/>
      <c r="AM57" s="14"/>
    </row>
    <row r="58" spans="1:39" x14ac:dyDescent="0.25">
      <c r="A58" s="42" t="s">
        <v>118</v>
      </c>
      <c r="B58" s="21">
        <v>42758</v>
      </c>
      <c r="C58">
        <v>0</v>
      </c>
      <c r="D58">
        <v>0</v>
      </c>
      <c r="E58">
        <v>5</v>
      </c>
      <c r="F58">
        <v>0</v>
      </c>
      <c r="G58">
        <v>1</v>
      </c>
      <c r="H58">
        <v>1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>SUM(C58:P58)</f>
        <v>7</v>
      </c>
      <c r="R58" s="16" t="s">
        <v>19</v>
      </c>
      <c r="S58">
        <v>54.9</v>
      </c>
      <c r="T58">
        <v>586.4</v>
      </c>
      <c r="U58" s="15">
        <v>154</v>
      </c>
      <c r="V58">
        <v>193.8</v>
      </c>
      <c r="W58">
        <v>369.5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48" t="s">
        <v>563</v>
      </c>
      <c r="AM58" s="14"/>
    </row>
    <row r="59" spans="1:39" x14ac:dyDescent="0.25">
      <c r="A59" s="42" t="s">
        <v>118</v>
      </c>
      <c r="B59" s="21">
        <v>42789</v>
      </c>
      <c r="C59" s="24" t="s">
        <v>19</v>
      </c>
      <c r="D59" s="24" t="s">
        <v>19</v>
      </c>
      <c r="E59" s="33">
        <v>279</v>
      </c>
      <c r="F59" s="24">
        <v>211</v>
      </c>
      <c r="G59" s="24">
        <v>61</v>
      </c>
      <c r="H59" s="24">
        <v>193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>SUM(C59:P59)</f>
        <v>744</v>
      </c>
      <c r="R59" s="47" t="s">
        <v>19</v>
      </c>
      <c r="S59" s="47" t="s">
        <v>19</v>
      </c>
      <c r="T59" s="39">
        <v>677.6</v>
      </c>
      <c r="U59" s="39">
        <v>426.7</v>
      </c>
      <c r="V59" s="47">
        <v>480.3</v>
      </c>
      <c r="W59" s="47">
        <v>530.5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569</v>
      </c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118</v>
      </c>
      <c r="B60" s="21">
        <v>42817</v>
      </c>
      <c r="C60" s="24" t="s">
        <v>19</v>
      </c>
      <c r="D60" s="24" t="s">
        <v>19</v>
      </c>
      <c r="E60" s="33">
        <v>54</v>
      </c>
      <c r="F60" s="24">
        <v>31</v>
      </c>
      <c r="G60" s="24">
        <v>13</v>
      </c>
      <c r="H60" s="24">
        <v>62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>SUM(C60:P60)</f>
        <v>160</v>
      </c>
      <c r="R60" s="47" t="s">
        <v>19</v>
      </c>
      <c r="S60" s="47" t="s">
        <v>19</v>
      </c>
      <c r="T60" s="39">
        <v>669.5</v>
      </c>
      <c r="U60" s="39">
        <v>649.5</v>
      </c>
      <c r="V60" s="47">
        <v>654</v>
      </c>
      <c r="W60" s="47">
        <v>665.6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569</v>
      </c>
      <c r="AG60" s="25"/>
      <c r="AH60" s="25"/>
      <c r="AI60" s="25"/>
      <c r="AJ60" s="25"/>
      <c r="AK60" s="25"/>
      <c r="AL60" s="25"/>
      <c r="AM60" s="14"/>
    </row>
    <row r="61" spans="1:39" x14ac:dyDescent="0.25">
      <c r="A61" s="42" t="s">
        <v>118</v>
      </c>
      <c r="B61" s="21">
        <v>42848</v>
      </c>
      <c r="C61" s="24" t="s">
        <v>19</v>
      </c>
      <c r="D61" s="25">
        <v>0</v>
      </c>
      <c r="E61" s="25">
        <v>8</v>
      </c>
      <c r="F61" s="25">
        <v>9</v>
      </c>
      <c r="G61" s="25">
        <v>4</v>
      </c>
      <c r="H61" s="25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>SUM(C61:P61)</f>
        <v>24</v>
      </c>
      <c r="R61" s="47" t="s">
        <v>19</v>
      </c>
      <c r="S61" s="25">
        <v>265.8</v>
      </c>
      <c r="T61" s="25">
        <v>761</v>
      </c>
      <c r="U61" s="25">
        <v>765.8</v>
      </c>
      <c r="V61" s="25">
        <v>764.2</v>
      </c>
      <c r="W61" s="25">
        <v>600.70000000000005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88" t="s">
        <v>601</v>
      </c>
      <c r="AG61" s="25"/>
      <c r="AH61" s="25"/>
      <c r="AI61" s="25"/>
      <c r="AJ61" s="25"/>
      <c r="AK61" s="25"/>
      <c r="AL61" s="25"/>
      <c r="AM61" s="14"/>
    </row>
    <row r="62" spans="1:39" s="25" customFormat="1" x14ac:dyDescent="0.25">
      <c r="A62" s="42" t="s">
        <v>118</v>
      </c>
      <c r="B62" s="50">
        <v>42877</v>
      </c>
      <c r="C62" s="24" t="s">
        <v>19</v>
      </c>
      <c r="D62" s="115">
        <v>1</v>
      </c>
      <c r="E62" s="115">
        <v>6</v>
      </c>
      <c r="F62" s="115">
        <v>5</v>
      </c>
      <c r="G62" s="115">
        <v>5</v>
      </c>
      <c r="H62" s="115">
        <v>8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87">
        <f t="shared" ref="Q62:Q69" si="4">SUM(C62:H62)</f>
        <v>25</v>
      </c>
      <c r="R62" s="47" t="s">
        <v>19</v>
      </c>
      <c r="S62" s="109">
        <v>681.5</v>
      </c>
      <c r="T62" s="109">
        <v>681.5</v>
      </c>
      <c r="U62" s="109">
        <v>682.8</v>
      </c>
      <c r="V62" s="109">
        <v>660.2</v>
      </c>
      <c r="W62" s="109">
        <v>602.1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47" t="s">
        <v>19</v>
      </c>
      <c r="AF62" s="88" t="s">
        <v>579</v>
      </c>
    </row>
    <row r="63" spans="1:39" x14ac:dyDescent="0.25">
      <c r="A63" s="42" t="s">
        <v>118</v>
      </c>
      <c r="B63" s="51">
        <v>42912</v>
      </c>
      <c r="C63" s="24" t="s">
        <v>19</v>
      </c>
      <c r="D63" s="25">
        <v>5</v>
      </c>
      <c r="E63" s="25">
        <v>10</v>
      </c>
      <c r="F63" s="42">
        <v>4</v>
      </c>
      <c r="G63" s="42">
        <v>6</v>
      </c>
      <c r="H63" s="42">
        <v>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87">
        <f t="shared" si="4"/>
        <v>31</v>
      </c>
      <c r="R63" s="47" t="s">
        <v>19</v>
      </c>
      <c r="S63" s="25">
        <v>836.5</v>
      </c>
      <c r="T63" s="25">
        <v>831.4</v>
      </c>
      <c r="U63" s="25">
        <v>835.9</v>
      </c>
      <c r="V63" s="42">
        <v>834.6</v>
      </c>
      <c r="W63" s="42">
        <v>846.3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47" t="s">
        <v>19</v>
      </c>
      <c r="AF63" s="88" t="s">
        <v>587</v>
      </c>
      <c r="AG63" s="25"/>
      <c r="AH63" s="25"/>
      <c r="AI63" s="25"/>
      <c r="AJ63" s="25"/>
      <c r="AK63" s="25"/>
      <c r="AL63" s="25"/>
      <c r="AM63" s="25"/>
    </row>
    <row r="64" spans="1:39" x14ac:dyDescent="0.25">
      <c r="A64" s="42" t="s">
        <v>118</v>
      </c>
      <c r="B64" s="51">
        <v>42940</v>
      </c>
      <c r="C64" s="24" t="s">
        <v>19</v>
      </c>
      <c r="D64" s="25">
        <v>5</v>
      </c>
      <c r="E64" s="25">
        <v>3</v>
      </c>
      <c r="F64" s="42">
        <v>6</v>
      </c>
      <c r="G64" s="42">
        <v>2</v>
      </c>
      <c r="H64" s="42">
        <v>10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87">
        <f t="shared" si="4"/>
        <v>26</v>
      </c>
      <c r="R64" s="47" t="s">
        <v>19</v>
      </c>
      <c r="S64">
        <v>626.20000000000005</v>
      </c>
      <c r="T64">
        <v>597.5</v>
      </c>
      <c r="U64">
        <v>326.60000000000002</v>
      </c>
      <c r="V64">
        <v>122.2</v>
      </c>
      <c r="W64" s="15">
        <v>51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47" t="s">
        <v>19</v>
      </c>
      <c r="AF64" s="88" t="s">
        <v>597</v>
      </c>
    </row>
    <row r="65" spans="1:32" x14ac:dyDescent="0.25">
      <c r="A65" s="42" t="s">
        <v>118</v>
      </c>
      <c r="B65" s="118">
        <v>42970</v>
      </c>
      <c r="C65" s="24" t="s">
        <v>19</v>
      </c>
      <c r="D65" s="42">
        <v>0</v>
      </c>
      <c r="E65" s="42">
        <v>0</v>
      </c>
      <c r="F65" s="42">
        <v>0</v>
      </c>
      <c r="G65" s="42">
        <v>1</v>
      </c>
      <c r="H65" s="42">
        <v>1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87">
        <f t="shared" si="4"/>
        <v>2</v>
      </c>
      <c r="R65" s="47" t="s">
        <v>19</v>
      </c>
      <c r="S65">
        <v>246.8</v>
      </c>
      <c r="T65">
        <v>393.8</v>
      </c>
      <c r="U65">
        <v>0.5</v>
      </c>
      <c r="V65">
        <v>82.3</v>
      </c>
      <c r="W65">
        <v>84.5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88" t="s">
        <v>600</v>
      </c>
    </row>
    <row r="66" spans="1:32" x14ac:dyDescent="0.25">
      <c r="A66" s="42" t="s">
        <v>118</v>
      </c>
      <c r="B66" s="118">
        <v>43003</v>
      </c>
      <c r="C66" s="24" t="s">
        <v>19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87">
        <f t="shared" si="4"/>
        <v>0</v>
      </c>
      <c r="R66" s="47" t="s">
        <v>19</v>
      </c>
      <c r="S66">
        <v>476.8</v>
      </c>
      <c r="T66">
        <v>485.9</v>
      </c>
      <c r="U66">
        <v>11.5</v>
      </c>
      <c r="V66">
        <v>26.4</v>
      </c>
      <c r="W66">
        <v>2.2000000000000002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88" t="s">
        <v>598</v>
      </c>
    </row>
    <row r="67" spans="1:32" x14ac:dyDescent="0.25">
      <c r="A67" s="42" t="s">
        <v>118</v>
      </c>
      <c r="B67" s="118">
        <v>43031</v>
      </c>
      <c r="C67" s="24" t="s">
        <v>19</v>
      </c>
      <c r="D67" s="42">
        <v>0</v>
      </c>
      <c r="E67" s="24" t="s">
        <v>19</v>
      </c>
      <c r="F67" s="42">
        <v>0</v>
      </c>
      <c r="G67" s="42">
        <v>0</v>
      </c>
      <c r="H67" s="42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87">
        <f t="shared" si="4"/>
        <v>0</v>
      </c>
      <c r="R67" s="47" t="s">
        <v>19</v>
      </c>
      <c r="S67">
        <v>433.4</v>
      </c>
      <c r="T67" s="24" t="s">
        <v>19</v>
      </c>
      <c r="U67">
        <v>316.8</v>
      </c>
      <c r="V67">
        <v>97</v>
      </c>
      <c r="W67" s="24">
        <v>0.3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88" t="s">
        <v>599</v>
      </c>
    </row>
    <row r="68" spans="1:32" x14ac:dyDescent="0.25">
      <c r="A68" s="42" t="s">
        <v>118</v>
      </c>
      <c r="B68" s="118">
        <v>43059</v>
      </c>
      <c r="C68" s="24" t="s">
        <v>19</v>
      </c>
      <c r="D68" s="24" t="s">
        <v>19</v>
      </c>
      <c r="E68" s="42">
        <v>1</v>
      </c>
      <c r="F68" s="42">
        <v>0</v>
      </c>
      <c r="G68" s="42">
        <v>0</v>
      </c>
      <c r="H68" s="42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87">
        <f t="shared" si="4"/>
        <v>1</v>
      </c>
      <c r="R68" s="47" t="s">
        <v>19</v>
      </c>
      <c r="S68" s="24" t="s">
        <v>19</v>
      </c>
      <c r="T68">
        <v>473.5</v>
      </c>
      <c r="U68">
        <v>188.2</v>
      </c>
      <c r="V68">
        <v>22.8</v>
      </c>
      <c r="W68">
        <v>0.9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88" t="s">
        <v>602</v>
      </c>
    </row>
    <row r="69" spans="1:32" x14ac:dyDescent="0.25">
      <c r="A69" s="42" t="s">
        <v>118</v>
      </c>
      <c r="B69" s="118">
        <v>43090</v>
      </c>
      <c r="C69" s="24" t="s">
        <v>19</v>
      </c>
      <c r="D69" s="42">
        <v>0</v>
      </c>
      <c r="E69" s="42">
        <v>46</v>
      </c>
      <c r="F69" s="42">
        <v>11</v>
      </c>
      <c r="G69" s="42">
        <v>6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87">
        <f t="shared" si="4"/>
        <v>63</v>
      </c>
      <c r="R69" s="47" t="s">
        <v>19</v>
      </c>
      <c r="S69">
        <v>0</v>
      </c>
      <c r="T69">
        <v>697.1</v>
      </c>
      <c r="U69">
        <v>463.8</v>
      </c>
      <c r="V69">
        <v>287.3</v>
      </c>
      <c r="W69">
        <v>45.1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603</v>
      </c>
    </row>
    <row r="70" spans="1:32" x14ac:dyDescent="0.25">
      <c r="I70" s="24"/>
      <c r="J70" s="24"/>
      <c r="K70" s="24"/>
      <c r="L70" s="24"/>
      <c r="M70" s="24"/>
      <c r="N70" s="24"/>
      <c r="O70" s="24"/>
      <c r="P70" s="24"/>
      <c r="Q70" s="87"/>
      <c r="R70" s="47"/>
      <c r="X70" s="24"/>
      <c r="Y70" s="24"/>
      <c r="Z70" s="24"/>
      <c r="AA70" s="24"/>
      <c r="AB70" s="24"/>
      <c r="AC70" s="24"/>
      <c r="AD70" s="24"/>
      <c r="AE70" s="2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91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5" sqref="Q5:Q91"/>
    </sheetView>
  </sheetViews>
  <sheetFormatPr defaultRowHeight="13.2" x14ac:dyDescent="0.25"/>
  <cols>
    <col min="2" max="2" width="16.5546875" style="147" bestFit="1" customWidth="1"/>
    <col min="3" max="3" width="4" bestFit="1" customWidth="1"/>
    <col min="4" max="4" width="3" bestFit="1" customWidth="1"/>
    <col min="5" max="5" width="4" bestFit="1" customWidth="1"/>
    <col min="6" max="6" width="3" bestFit="1" customWidth="1"/>
    <col min="7" max="7" width="4" bestFit="1" customWidth="1"/>
    <col min="8" max="8" width="3" bestFit="1" customWidth="1"/>
    <col min="9" max="11" width="2.88671875" bestFit="1" customWidth="1"/>
    <col min="12" max="16" width="3" bestFit="1" customWidth="1"/>
    <col min="17" max="17" width="6.109375" bestFit="1" customWidth="1"/>
    <col min="18" max="19" width="7.6640625" style="31" bestFit="1" customWidth="1"/>
    <col min="20" max="20" width="6.5546875" style="31" bestFit="1" customWidth="1"/>
    <col min="21" max="21" width="7.6640625" style="31" bestFit="1" customWidth="1"/>
    <col min="22" max="22" width="6.5546875" style="31" bestFit="1" customWidth="1"/>
    <col min="23" max="23" width="7.6640625" style="31" bestFit="1" customWidth="1"/>
    <col min="24" max="31" width="5.5546875" bestFit="1" customWidth="1"/>
    <col min="32" max="32" width="141.88671875" customWidth="1"/>
    <col min="33" max="37" width="9.109375" customWidth="1"/>
    <col min="38" max="38" width="9.88671875" customWidth="1"/>
    <col min="39" max="39" width="8.88671875" customWidth="1"/>
  </cols>
  <sheetData>
    <row r="1" spans="1:39" x14ac:dyDescent="0.25">
      <c r="A1" s="8" t="s">
        <v>621</v>
      </c>
      <c r="B1" s="142"/>
      <c r="F1" s="2"/>
      <c r="G1" s="2"/>
      <c r="Q1" s="62"/>
      <c r="AE1" s="25"/>
      <c r="AM1" s="14"/>
    </row>
    <row r="2" spans="1:39" x14ac:dyDescent="0.25">
      <c r="B2" s="142"/>
      <c r="F2" s="2"/>
      <c r="G2" s="2"/>
      <c r="Q2" s="62"/>
      <c r="AE2" s="25"/>
      <c r="AF2" s="10">
        <f>4+4+2+6+39+44+7+1+2+4+9+11+1+1+8</f>
        <v>143</v>
      </c>
      <c r="AM2" s="14"/>
    </row>
    <row r="3" spans="1:39" x14ac:dyDescent="0.25">
      <c r="A3" t="s">
        <v>0</v>
      </c>
      <c r="B3" s="142" t="s">
        <v>1</v>
      </c>
      <c r="C3" s="366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6" t="s">
        <v>582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M3" s="14"/>
    </row>
    <row r="4" spans="1:39" x14ac:dyDescent="0.25">
      <c r="A4" s="6"/>
      <c r="B4" s="143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155">
        <v>1</v>
      </c>
      <c r="S4" s="155">
        <v>2</v>
      </c>
      <c r="T4" s="155">
        <v>3</v>
      </c>
      <c r="U4" s="155">
        <v>4</v>
      </c>
      <c r="V4" s="155">
        <v>5</v>
      </c>
      <c r="W4" s="155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119" t="s">
        <v>10</v>
      </c>
      <c r="B5" s="144">
        <v>43109</v>
      </c>
      <c r="C5" s="120">
        <v>3</v>
      </c>
      <c r="D5" s="120">
        <v>0</v>
      </c>
      <c r="E5" s="120">
        <v>6</v>
      </c>
      <c r="F5" s="120" t="s">
        <v>19</v>
      </c>
      <c r="G5" s="120">
        <v>0</v>
      </c>
      <c r="H5" s="120">
        <v>1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N5" s="120">
        <v>1</v>
      </c>
      <c r="O5" s="120">
        <v>0</v>
      </c>
      <c r="P5" s="120">
        <v>1</v>
      </c>
      <c r="Q5" s="121">
        <f t="shared" ref="Q5:Q11" si="0">SUM(C5:P5)</f>
        <v>12</v>
      </c>
      <c r="R5" s="122">
        <v>654</v>
      </c>
      <c r="S5" s="122">
        <v>556</v>
      </c>
      <c r="T5" s="123">
        <v>520</v>
      </c>
      <c r="U5" s="122">
        <v>481</v>
      </c>
      <c r="V5" s="123">
        <v>622</v>
      </c>
      <c r="W5" s="123">
        <v>640</v>
      </c>
      <c r="X5" s="123">
        <v>658</v>
      </c>
      <c r="Y5" s="123">
        <v>581</v>
      </c>
      <c r="Z5" s="123">
        <v>668</v>
      </c>
      <c r="AA5" s="123">
        <v>638</v>
      </c>
      <c r="AB5" s="123">
        <v>651</v>
      </c>
      <c r="AC5" s="123">
        <v>648</v>
      </c>
      <c r="AD5" s="123">
        <v>660</v>
      </c>
      <c r="AE5" s="123">
        <v>647</v>
      </c>
      <c r="AF5" s="124" t="s">
        <v>623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125" t="s">
        <v>10</v>
      </c>
      <c r="B6" s="144">
        <v>43137</v>
      </c>
      <c r="C6" s="120" t="s">
        <v>19</v>
      </c>
      <c r="D6" s="120">
        <v>0</v>
      </c>
      <c r="E6" s="120">
        <v>1</v>
      </c>
      <c r="F6" s="120">
        <v>5</v>
      </c>
      <c r="G6" s="120">
        <v>0</v>
      </c>
      <c r="H6" s="120">
        <v>5</v>
      </c>
      <c r="I6" s="120">
        <v>0</v>
      </c>
      <c r="J6" s="120">
        <v>1</v>
      </c>
      <c r="K6" s="120">
        <v>0</v>
      </c>
      <c r="L6" s="120">
        <v>1</v>
      </c>
      <c r="M6" s="120">
        <v>0</v>
      </c>
      <c r="N6" s="120">
        <v>2</v>
      </c>
      <c r="O6" s="120">
        <v>1</v>
      </c>
      <c r="P6" s="120">
        <v>3</v>
      </c>
      <c r="Q6" s="121">
        <f t="shared" si="0"/>
        <v>19</v>
      </c>
      <c r="R6" s="126">
        <v>370</v>
      </c>
      <c r="S6" s="126">
        <v>369</v>
      </c>
      <c r="T6" s="127">
        <v>488</v>
      </c>
      <c r="U6" s="126">
        <v>488</v>
      </c>
      <c r="V6" s="127">
        <v>672</v>
      </c>
      <c r="W6" s="127">
        <v>671</v>
      </c>
      <c r="X6" s="127">
        <v>672</v>
      </c>
      <c r="Y6" s="127">
        <v>672</v>
      </c>
      <c r="Z6" s="127">
        <v>672</v>
      </c>
      <c r="AA6" s="127">
        <v>672</v>
      </c>
      <c r="AB6" s="127">
        <v>672</v>
      </c>
      <c r="AC6" s="127">
        <v>672</v>
      </c>
      <c r="AD6" s="127">
        <v>672</v>
      </c>
      <c r="AE6" s="127">
        <v>672</v>
      </c>
      <c r="AF6" s="124" t="s">
        <v>626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125" t="s">
        <v>10</v>
      </c>
      <c r="B7" s="144">
        <v>43165</v>
      </c>
      <c r="C7" s="120" t="s">
        <v>19</v>
      </c>
      <c r="D7" s="120">
        <v>20</v>
      </c>
      <c r="E7" s="120">
        <v>10</v>
      </c>
      <c r="F7" s="120">
        <v>5</v>
      </c>
      <c r="G7" s="120">
        <v>0</v>
      </c>
      <c r="H7" s="120">
        <v>1</v>
      </c>
      <c r="I7" s="120" t="s">
        <v>19</v>
      </c>
      <c r="J7" s="120">
        <v>0</v>
      </c>
      <c r="K7" s="120">
        <v>1</v>
      </c>
      <c r="L7" s="120">
        <v>3</v>
      </c>
      <c r="M7" s="120">
        <v>2</v>
      </c>
      <c r="N7" s="120">
        <v>4</v>
      </c>
      <c r="O7" s="120">
        <v>3</v>
      </c>
      <c r="P7" s="120">
        <v>3</v>
      </c>
      <c r="Q7" s="121">
        <f t="shared" si="0"/>
        <v>52</v>
      </c>
      <c r="R7" s="126">
        <v>630</v>
      </c>
      <c r="S7" s="126">
        <v>635</v>
      </c>
      <c r="T7" s="127">
        <v>675</v>
      </c>
      <c r="U7" s="126">
        <v>676</v>
      </c>
      <c r="V7" s="127">
        <v>601</v>
      </c>
      <c r="W7" s="127">
        <v>597</v>
      </c>
      <c r="X7" s="127">
        <v>640</v>
      </c>
      <c r="Y7" s="127">
        <v>680</v>
      </c>
      <c r="Z7" s="127">
        <v>681</v>
      </c>
      <c r="AA7" s="127">
        <v>682</v>
      </c>
      <c r="AB7" s="127">
        <v>683</v>
      </c>
      <c r="AC7" s="127">
        <v>684</v>
      </c>
      <c r="AD7" s="127">
        <v>685</v>
      </c>
      <c r="AE7" s="127">
        <v>686</v>
      </c>
      <c r="AF7" s="124" t="s">
        <v>634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125" t="s">
        <v>10</v>
      </c>
      <c r="B8" s="144">
        <v>43193</v>
      </c>
      <c r="C8" s="120" t="s">
        <v>19</v>
      </c>
      <c r="D8" s="120">
        <v>0</v>
      </c>
      <c r="E8" s="120">
        <v>0</v>
      </c>
      <c r="F8" s="120">
        <v>3</v>
      </c>
      <c r="G8" s="120">
        <v>0</v>
      </c>
      <c r="H8" s="120">
        <v>0</v>
      </c>
      <c r="I8" s="120">
        <v>0</v>
      </c>
      <c r="J8" s="120">
        <v>1</v>
      </c>
      <c r="K8" s="120">
        <v>0</v>
      </c>
      <c r="L8" s="120">
        <v>3</v>
      </c>
      <c r="M8" s="120" t="s">
        <v>19</v>
      </c>
      <c r="N8" s="120">
        <v>2</v>
      </c>
      <c r="O8" s="120">
        <v>0</v>
      </c>
      <c r="P8" s="120">
        <v>5</v>
      </c>
      <c r="Q8" s="121">
        <f t="shared" si="0"/>
        <v>14</v>
      </c>
      <c r="R8" s="126">
        <v>669</v>
      </c>
      <c r="S8" s="126">
        <v>670</v>
      </c>
      <c r="T8" s="127">
        <v>671</v>
      </c>
      <c r="U8" s="126">
        <v>666</v>
      </c>
      <c r="V8" s="127">
        <v>667</v>
      </c>
      <c r="W8" s="127">
        <v>670</v>
      </c>
      <c r="X8" s="127">
        <v>636</v>
      </c>
      <c r="Y8" s="127">
        <v>615</v>
      </c>
      <c r="Z8" s="127">
        <v>614</v>
      </c>
      <c r="AA8" s="127">
        <v>616</v>
      </c>
      <c r="AB8" s="127">
        <v>632</v>
      </c>
      <c r="AC8" s="127">
        <v>667</v>
      </c>
      <c r="AD8" s="127">
        <v>668</v>
      </c>
      <c r="AE8" s="127">
        <v>668</v>
      </c>
      <c r="AF8" s="124" t="s">
        <v>633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125" t="s">
        <v>10</v>
      </c>
      <c r="B9" s="144">
        <v>43221</v>
      </c>
      <c r="C9" s="120" t="s">
        <v>19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1</v>
      </c>
      <c r="Q9" s="121">
        <f t="shared" si="0"/>
        <v>1</v>
      </c>
      <c r="R9" s="126">
        <v>458</v>
      </c>
      <c r="S9" s="126">
        <v>365</v>
      </c>
      <c r="T9" s="127">
        <v>270</v>
      </c>
      <c r="U9" s="126">
        <v>312</v>
      </c>
      <c r="V9" s="127">
        <v>387</v>
      </c>
      <c r="W9" s="127">
        <v>445</v>
      </c>
      <c r="X9" s="127">
        <v>509</v>
      </c>
      <c r="Y9" s="127">
        <v>570</v>
      </c>
      <c r="Z9" s="127">
        <v>643</v>
      </c>
      <c r="AA9" s="127">
        <v>657</v>
      </c>
      <c r="AB9" s="127">
        <v>651</v>
      </c>
      <c r="AC9" s="127">
        <v>573</v>
      </c>
      <c r="AD9" s="127">
        <v>455</v>
      </c>
      <c r="AE9" s="127">
        <v>672</v>
      </c>
      <c r="AF9" s="124" t="s">
        <v>633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125" t="s">
        <v>10</v>
      </c>
      <c r="B10" s="144">
        <v>43256</v>
      </c>
      <c r="C10" s="120">
        <v>1</v>
      </c>
      <c r="D10" s="120">
        <v>0</v>
      </c>
      <c r="E10" s="120">
        <v>0</v>
      </c>
      <c r="F10" s="120">
        <v>0</v>
      </c>
      <c r="G10" s="120" t="s">
        <v>19</v>
      </c>
      <c r="H10" s="120">
        <v>0</v>
      </c>
      <c r="I10" s="120">
        <v>0</v>
      </c>
      <c r="J10" s="120">
        <v>1</v>
      </c>
      <c r="K10" s="120" t="s">
        <v>19</v>
      </c>
      <c r="L10" s="120">
        <v>0</v>
      </c>
      <c r="M10" s="120">
        <v>0</v>
      </c>
      <c r="N10" s="120" t="s">
        <v>19</v>
      </c>
      <c r="O10" s="120">
        <v>1</v>
      </c>
      <c r="P10" s="120">
        <v>3</v>
      </c>
      <c r="Q10" s="121">
        <f t="shared" si="0"/>
        <v>6</v>
      </c>
      <c r="R10" s="126">
        <v>788</v>
      </c>
      <c r="S10" s="126">
        <v>767</v>
      </c>
      <c r="T10" s="127">
        <v>606</v>
      </c>
      <c r="U10" s="126">
        <v>531</v>
      </c>
      <c r="V10" s="127">
        <v>797</v>
      </c>
      <c r="W10" s="127">
        <v>819</v>
      </c>
      <c r="X10" s="127">
        <v>827</v>
      </c>
      <c r="Y10" s="127">
        <v>827</v>
      </c>
      <c r="Z10" s="127">
        <v>827</v>
      </c>
      <c r="AA10" s="127">
        <v>827</v>
      </c>
      <c r="AB10" s="127">
        <v>825</v>
      </c>
      <c r="AC10" s="127">
        <v>828</v>
      </c>
      <c r="AD10" s="127">
        <v>827</v>
      </c>
      <c r="AE10" s="127">
        <v>828</v>
      </c>
      <c r="AF10" s="124" t="s">
        <v>645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125" t="s">
        <v>10</v>
      </c>
      <c r="B11" s="144">
        <v>43291</v>
      </c>
      <c r="C11" s="120">
        <v>4</v>
      </c>
      <c r="D11" s="120">
        <v>0</v>
      </c>
      <c r="E11" s="120" t="s">
        <v>19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1">
        <f t="shared" si="0"/>
        <v>4</v>
      </c>
      <c r="R11" s="122">
        <v>827</v>
      </c>
      <c r="S11" s="122">
        <v>262</v>
      </c>
      <c r="T11" s="122">
        <v>436</v>
      </c>
      <c r="U11" s="122">
        <v>485</v>
      </c>
      <c r="V11" s="122">
        <v>371</v>
      </c>
      <c r="W11" s="122">
        <v>655</v>
      </c>
      <c r="X11" s="128">
        <v>475</v>
      </c>
      <c r="Y11" s="128">
        <v>706</v>
      </c>
      <c r="Z11" s="128">
        <v>781</v>
      </c>
      <c r="AA11" s="128">
        <v>827</v>
      </c>
      <c r="AB11" s="128">
        <v>741</v>
      </c>
      <c r="AC11" s="128">
        <v>827</v>
      </c>
      <c r="AD11" s="128">
        <v>747</v>
      </c>
      <c r="AE11" s="128">
        <v>827</v>
      </c>
      <c r="AF11" s="124" t="s">
        <v>655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/>
      <c r="B12" s="14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5"/>
      <c r="R12" s="40"/>
      <c r="S12" s="40"/>
      <c r="T12" s="28"/>
      <c r="U12" s="40"/>
      <c r="V12" s="28"/>
      <c r="W12" s="28"/>
      <c r="X12" s="28"/>
      <c r="Y12" s="28"/>
      <c r="Z12" s="28"/>
      <c r="AA12" s="28"/>
      <c r="AB12" s="28"/>
      <c r="AC12" s="28"/>
      <c r="AD12" s="28"/>
      <c r="AE12" s="117"/>
      <c r="AF12" s="38"/>
      <c r="AG12" s="25"/>
      <c r="AH12" s="25"/>
      <c r="AI12" s="25"/>
      <c r="AJ12" s="25"/>
      <c r="AK12" s="25"/>
      <c r="AL12" s="25"/>
      <c r="AM12" s="14"/>
    </row>
    <row r="13" spans="1:39" x14ac:dyDescent="0.25">
      <c r="A13" s="125" t="s">
        <v>103</v>
      </c>
      <c r="B13" s="144">
        <v>43129</v>
      </c>
      <c r="C13" s="120">
        <v>0</v>
      </c>
      <c r="D13" s="120" t="s">
        <v>19</v>
      </c>
      <c r="E13" s="120">
        <v>0</v>
      </c>
      <c r="F13" s="120">
        <v>0</v>
      </c>
      <c r="G13" s="120">
        <v>150</v>
      </c>
      <c r="H13" s="120">
        <v>56</v>
      </c>
      <c r="I13" s="120" t="s">
        <v>19</v>
      </c>
      <c r="J13" s="120" t="s">
        <v>19</v>
      </c>
      <c r="K13" s="120" t="s">
        <v>19</v>
      </c>
      <c r="L13" s="120" t="s">
        <v>19</v>
      </c>
      <c r="M13" s="120" t="s">
        <v>19</v>
      </c>
      <c r="N13" s="120" t="s">
        <v>19</v>
      </c>
      <c r="O13" s="120" t="s">
        <v>19</v>
      </c>
      <c r="P13" s="120" t="s">
        <v>19</v>
      </c>
      <c r="Q13" s="121">
        <f>SUM(C13:P13)</f>
        <v>206</v>
      </c>
      <c r="R13" s="126">
        <v>512</v>
      </c>
      <c r="S13" s="123">
        <v>0</v>
      </c>
      <c r="T13" s="123">
        <v>214.3</v>
      </c>
      <c r="U13" s="123">
        <v>93</v>
      </c>
      <c r="V13" s="123">
        <v>731.7</v>
      </c>
      <c r="W13" s="123">
        <v>1033.9000000000001</v>
      </c>
      <c r="X13" s="123" t="s">
        <v>19</v>
      </c>
      <c r="Y13" s="123" t="s">
        <v>19</v>
      </c>
      <c r="Z13" s="123" t="s">
        <v>19</v>
      </c>
      <c r="AA13" s="123" t="s">
        <v>19</v>
      </c>
      <c r="AB13" s="123" t="s">
        <v>19</v>
      </c>
      <c r="AC13" s="123" t="s">
        <v>19</v>
      </c>
      <c r="AD13" s="123" t="s">
        <v>19</v>
      </c>
      <c r="AE13" s="123" t="s">
        <v>19</v>
      </c>
      <c r="AF13" s="129" t="s">
        <v>627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125" t="s">
        <v>103</v>
      </c>
      <c r="B14" s="144" t="s">
        <v>667</v>
      </c>
      <c r="C14" s="120" t="s">
        <v>19</v>
      </c>
      <c r="D14" s="120" t="s">
        <v>19</v>
      </c>
      <c r="E14" s="120" t="s">
        <v>19</v>
      </c>
      <c r="F14" s="120" t="s">
        <v>19</v>
      </c>
      <c r="G14" s="120" t="s">
        <v>19</v>
      </c>
      <c r="H14" s="120" t="s">
        <v>19</v>
      </c>
      <c r="I14" s="120" t="s">
        <v>19</v>
      </c>
      <c r="J14" s="120" t="s">
        <v>19</v>
      </c>
      <c r="K14" s="120" t="s">
        <v>19</v>
      </c>
      <c r="L14" s="120" t="s">
        <v>19</v>
      </c>
      <c r="M14" s="120" t="s">
        <v>19</v>
      </c>
      <c r="N14" s="120" t="s">
        <v>19</v>
      </c>
      <c r="O14" s="120" t="s">
        <v>19</v>
      </c>
      <c r="P14" s="120" t="s">
        <v>19</v>
      </c>
      <c r="Q14" s="121" t="s">
        <v>19</v>
      </c>
      <c r="R14" s="123" t="s">
        <v>19</v>
      </c>
      <c r="S14" s="123" t="s">
        <v>19</v>
      </c>
      <c r="T14" s="123" t="s">
        <v>19</v>
      </c>
      <c r="U14" s="123" t="s">
        <v>19</v>
      </c>
      <c r="V14" s="123" t="s">
        <v>19</v>
      </c>
      <c r="W14" s="123" t="s">
        <v>19</v>
      </c>
      <c r="X14" s="120" t="s">
        <v>19</v>
      </c>
      <c r="Y14" s="120" t="s">
        <v>19</v>
      </c>
      <c r="Z14" s="120" t="s">
        <v>19</v>
      </c>
      <c r="AA14" s="120" t="s">
        <v>19</v>
      </c>
      <c r="AB14" s="120" t="s">
        <v>19</v>
      </c>
      <c r="AC14" s="120" t="s">
        <v>19</v>
      </c>
      <c r="AD14" s="120" t="s">
        <v>19</v>
      </c>
      <c r="AE14" s="123" t="s">
        <v>19</v>
      </c>
      <c r="AF14" s="130" t="s">
        <v>631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125" t="s">
        <v>103</v>
      </c>
      <c r="B15" s="144" t="s">
        <v>635</v>
      </c>
      <c r="C15" s="120">
        <v>2</v>
      </c>
      <c r="D15" s="120" t="s">
        <v>19</v>
      </c>
      <c r="E15" s="120">
        <v>0</v>
      </c>
      <c r="F15" s="120" t="s">
        <v>19</v>
      </c>
      <c r="G15" s="120">
        <v>5</v>
      </c>
      <c r="H15" s="120">
        <v>4</v>
      </c>
      <c r="I15" s="120" t="s">
        <v>19</v>
      </c>
      <c r="J15" s="120" t="s">
        <v>19</v>
      </c>
      <c r="K15" s="120" t="s">
        <v>19</v>
      </c>
      <c r="L15" s="120" t="s">
        <v>19</v>
      </c>
      <c r="M15" s="120" t="s">
        <v>19</v>
      </c>
      <c r="N15" s="120" t="s">
        <v>19</v>
      </c>
      <c r="O15" s="120" t="s">
        <v>19</v>
      </c>
      <c r="P15" s="120" t="s">
        <v>19</v>
      </c>
      <c r="Q15" s="121">
        <f>SUM(C15:P15)</f>
        <v>11</v>
      </c>
      <c r="R15" s="126">
        <v>1332.1</v>
      </c>
      <c r="S15" s="123">
        <v>1351.7</v>
      </c>
      <c r="T15" s="123" t="s">
        <v>19</v>
      </c>
      <c r="U15" s="123">
        <v>1355.6</v>
      </c>
      <c r="V15" s="123" t="s">
        <v>19</v>
      </c>
      <c r="W15" s="123">
        <v>1390.9</v>
      </c>
      <c r="X15" s="120" t="s">
        <v>19</v>
      </c>
      <c r="Y15" s="120" t="s">
        <v>19</v>
      </c>
      <c r="Z15" s="120" t="s">
        <v>19</v>
      </c>
      <c r="AA15" s="120" t="s">
        <v>19</v>
      </c>
      <c r="AB15" s="120" t="s">
        <v>19</v>
      </c>
      <c r="AC15" s="120" t="s">
        <v>19</v>
      </c>
      <c r="AD15" s="120" t="s">
        <v>19</v>
      </c>
      <c r="AE15" s="123" t="s">
        <v>19</v>
      </c>
      <c r="AF15" s="129" t="s">
        <v>636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125" t="s">
        <v>103</v>
      </c>
      <c r="B16" s="144" t="s">
        <v>646</v>
      </c>
      <c r="C16" s="120">
        <v>0</v>
      </c>
      <c r="D16" s="120" t="s">
        <v>19</v>
      </c>
      <c r="E16" s="120">
        <v>0</v>
      </c>
      <c r="F16" s="120" t="s">
        <v>19</v>
      </c>
      <c r="G16" s="120">
        <v>1</v>
      </c>
      <c r="H16" s="120">
        <v>2</v>
      </c>
      <c r="I16" s="120" t="s">
        <v>19</v>
      </c>
      <c r="J16" s="120" t="s">
        <v>19</v>
      </c>
      <c r="K16" s="120" t="s">
        <v>19</v>
      </c>
      <c r="L16" s="120" t="s">
        <v>19</v>
      </c>
      <c r="M16" s="120" t="s">
        <v>19</v>
      </c>
      <c r="N16" s="120" t="s">
        <v>19</v>
      </c>
      <c r="O16" s="120" t="s">
        <v>19</v>
      </c>
      <c r="P16" s="120" t="s">
        <v>19</v>
      </c>
      <c r="Q16" s="121">
        <f>SUM(C16:P16)</f>
        <v>3</v>
      </c>
      <c r="R16" s="126">
        <v>620.6</v>
      </c>
      <c r="S16" s="123" t="s">
        <v>19</v>
      </c>
      <c r="T16" s="123">
        <v>296.3</v>
      </c>
      <c r="U16" s="123" t="s">
        <v>19</v>
      </c>
      <c r="V16" s="123">
        <v>148.69999999999999</v>
      </c>
      <c r="W16" s="123">
        <v>220.2</v>
      </c>
      <c r="X16" s="120" t="s">
        <v>19</v>
      </c>
      <c r="Y16" s="120" t="s">
        <v>19</v>
      </c>
      <c r="Z16" s="120" t="s">
        <v>19</v>
      </c>
      <c r="AA16" s="120" t="s">
        <v>19</v>
      </c>
      <c r="AB16" s="120" t="s">
        <v>19</v>
      </c>
      <c r="AC16" s="120" t="s">
        <v>19</v>
      </c>
      <c r="AD16" s="120" t="s">
        <v>19</v>
      </c>
      <c r="AE16" s="123" t="s">
        <v>19</v>
      </c>
      <c r="AF16" s="129" t="s">
        <v>647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125" t="s">
        <v>103</v>
      </c>
      <c r="B17" s="144">
        <v>43235</v>
      </c>
      <c r="C17" s="120">
        <v>4</v>
      </c>
      <c r="D17" s="120" t="s">
        <v>19</v>
      </c>
      <c r="E17" s="120">
        <v>0</v>
      </c>
      <c r="F17" s="120" t="s">
        <v>19</v>
      </c>
      <c r="G17" s="120">
        <v>22</v>
      </c>
      <c r="H17" s="120">
        <v>22</v>
      </c>
      <c r="I17" s="120" t="s">
        <v>19</v>
      </c>
      <c r="J17" s="120" t="s">
        <v>19</v>
      </c>
      <c r="K17" s="120" t="s">
        <v>19</v>
      </c>
      <c r="L17" s="120" t="s">
        <v>19</v>
      </c>
      <c r="M17" s="120" t="s">
        <v>19</v>
      </c>
      <c r="N17" s="120" t="s">
        <v>19</v>
      </c>
      <c r="O17" s="120" t="s">
        <v>19</v>
      </c>
      <c r="P17" s="120" t="s">
        <v>19</v>
      </c>
      <c r="Q17" s="121">
        <f>SUM(C17:P17)</f>
        <v>48</v>
      </c>
      <c r="R17" s="122">
        <v>503.8</v>
      </c>
      <c r="S17" s="123" t="s">
        <v>19</v>
      </c>
      <c r="T17" s="123">
        <v>332.4</v>
      </c>
      <c r="U17" s="123" t="s">
        <v>19</v>
      </c>
      <c r="V17" s="123">
        <v>160.4</v>
      </c>
      <c r="W17" s="123">
        <v>267</v>
      </c>
      <c r="X17" s="120" t="s">
        <v>19</v>
      </c>
      <c r="Y17" s="120" t="s">
        <v>19</v>
      </c>
      <c r="Z17" s="120" t="s">
        <v>19</v>
      </c>
      <c r="AA17" s="120" t="s">
        <v>19</v>
      </c>
      <c r="AB17" s="120" t="s">
        <v>19</v>
      </c>
      <c r="AC17" s="120" t="s">
        <v>19</v>
      </c>
      <c r="AD17" s="120" t="s">
        <v>19</v>
      </c>
      <c r="AE17" s="123" t="s">
        <v>19</v>
      </c>
      <c r="AF17" s="129" t="s">
        <v>648</v>
      </c>
      <c r="AG17" s="25"/>
      <c r="AH17" s="25"/>
      <c r="AI17" s="25"/>
      <c r="AJ17" s="25"/>
      <c r="AK17" s="25"/>
      <c r="AL17" s="25"/>
      <c r="AM17" s="14"/>
    </row>
    <row r="18" spans="1:39" x14ac:dyDescent="0.25">
      <c r="A18" s="125" t="s">
        <v>103</v>
      </c>
      <c r="B18" s="144">
        <v>43278</v>
      </c>
      <c r="C18" s="120">
        <v>0</v>
      </c>
      <c r="D18" s="120" t="s">
        <v>19</v>
      </c>
      <c r="E18" s="120">
        <v>0</v>
      </c>
      <c r="F18" s="120" t="s">
        <v>19</v>
      </c>
      <c r="G18" s="120">
        <v>2</v>
      </c>
      <c r="H18" s="120">
        <v>0</v>
      </c>
      <c r="I18" s="120" t="s">
        <v>19</v>
      </c>
      <c r="J18" s="120" t="s">
        <v>19</v>
      </c>
      <c r="K18" s="120" t="s">
        <v>19</v>
      </c>
      <c r="L18" s="120" t="s">
        <v>19</v>
      </c>
      <c r="M18" s="120" t="s">
        <v>19</v>
      </c>
      <c r="N18" s="120" t="s">
        <v>19</v>
      </c>
      <c r="O18" s="120" t="s">
        <v>19</v>
      </c>
      <c r="P18" s="120" t="s">
        <v>19</v>
      </c>
      <c r="Q18" s="121">
        <f>SUM(C18:P18)</f>
        <v>2</v>
      </c>
      <c r="R18" s="122">
        <v>1019.1</v>
      </c>
      <c r="S18" s="123" t="s">
        <v>19</v>
      </c>
      <c r="T18" s="122">
        <v>715</v>
      </c>
      <c r="U18" s="123" t="s">
        <v>19</v>
      </c>
      <c r="V18" s="122">
        <v>523.4</v>
      </c>
      <c r="W18" s="122">
        <v>634</v>
      </c>
      <c r="X18" s="120" t="s">
        <v>19</v>
      </c>
      <c r="Y18" s="120" t="s">
        <v>19</v>
      </c>
      <c r="Z18" s="120" t="s">
        <v>19</v>
      </c>
      <c r="AA18" s="120" t="s">
        <v>19</v>
      </c>
      <c r="AB18" s="120" t="s">
        <v>19</v>
      </c>
      <c r="AC18" s="120" t="s">
        <v>19</v>
      </c>
      <c r="AD18" s="120" t="s">
        <v>19</v>
      </c>
      <c r="AE18" s="123" t="s">
        <v>19</v>
      </c>
      <c r="AF18" s="129" t="s">
        <v>654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125" t="s">
        <v>103</v>
      </c>
      <c r="B19" s="145">
        <v>43409</v>
      </c>
      <c r="C19" s="151">
        <v>0</v>
      </c>
      <c r="D19" s="151" t="s">
        <v>19</v>
      </c>
      <c r="E19" s="151" t="s">
        <v>19</v>
      </c>
      <c r="F19" s="151" t="s">
        <v>19</v>
      </c>
      <c r="G19" s="151" t="s">
        <v>19</v>
      </c>
      <c r="H19" s="151">
        <v>0</v>
      </c>
      <c r="I19" s="151" t="s">
        <v>19</v>
      </c>
      <c r="J19" s="151" t="s">
        <v>19</v>
      </c>
      <c r="K19" s="151" t="s">
        <v>19</v>
      </c>
      <c r="L19" s="151" t="s">
        <v>19</v>
      </c>
      <c r="M19" s="151" t="s">
        <v>19</v>
      </c>
      <c r="N19" s="151" t="s">
        <v>19</v>
      </c>
      <c r="O19" s="151" t="s">
        <v>19</v>
      </c>
      <c r="P19" s="151" t="s">
        <v>19</v>
      </c>
      <c r="Q19" s="152">
        <f t="shared" ref="Q19:Q30" si="1">SUM(C19:P19)</f>
        <v>0</v>
      </c>
      <c r="R19" s="153">
        <v>3101.2</v>
      </c>
      <c r="S19" s="153">
        <v>0</v>
      </c>
      <c r="T19" s="153">
        <v>999.8</v>
      </c>
      <c r="U19" s="153">
        <v>88.7</v>
      </c>
      <c r="V19" s="153">
        <v>135</v>
      </c>
      <c r="W19" s="153">
        <v>297.89999999999998</v>
      </c>
      <c r="X19" s="120" t="s">
        <v>19</v>
      </c>
      <c r="Y19" s="120" t="s">
        <v>19</v>
      </c>
      <c r="Z19" s="120" t="s">
        <v>19</v>
      </c>
      <c r="AA19" s="120" t="s">
        <v>19</v>
      </c>
      <c r="AB19" s="120" t="s">
        <v>19</v>
      </c>
      <c r="AC19" s="120" t="s">
        <v>19</v>
      </c>
      <c r="AD19" s="120" t="s">
        <v>19</v>
      </c>
      <c r="AE19" s="123" t="s">
        <v>19</v>
      </c>
      <c r="AF19" s="149" t="s">
        <v>674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125" t="s">
        <v>103</v>
      </c>
      <c r="B20" s="144">
        <v>43410</v>
      </c>
      <c r="C20" s="120">
        <v>0</v>
      </c>
      <c r="D20" s="120" t="s">
        <v>19</v>
      </c>
      <c r="E20" s="120">
        <v>0</v>
      </c>
      <c r="F20" s="120" t="s">
        <v>19</v>
      </c>
      <c r="G20" s="120">
        <v>0</v>
      </c>
      <c r="H20" s="120">
        <v>0</v>
      </c>
      <c r="I20" s="120" t="s">
        <v>19</v>
      </c>
      <c r="J20" s="120" t="s">
        <v>19</v>
      </c>
      <c r="K20" s="120" t="s">
        <v>19</v>
      </c>
      <c r="L20" s="120" t="s">
        <v>19</v>
      </c>
      <c r="M20" s="120" t="s">
        <v>19</v>
      </c>
      <c r="N20" s="120" t="s">
        <v>19</v>
      </c>
      <c r="O20" s="120" t="s">
        <v>19</v>
      </c>
      <c r="P20" s="120" t="s">
        <v>19</v>
      </c>
      <c r="Q20" s="121">
        <f t="shared" si="1"/>
        <v>0</v>
      </c>
      <c r="R20" s="122">
        <v>24</v>
      </c>
      <c r="S20" s="123" t="s">
        <v>19</v>
      </c>
      <c r="T20" s="122">
        <v>5.5</v>
      </c>
      <c r="U20" s="123" t="s">
        <v>19</v>
      </c>
      <c r="V20" s="122">
        <v>4.9000000000000004</v>
      </c>
      <c r="W20" s="122">
        <v>15.7</v>
      </c>
      <c r="X20" s="120" t="s">
        <v>19</v>
      </c>
      <c r="Y20" s="120" t="s">
        <v>19</v>
      </c>
      <c r="Z20" s="120" t="s">
        <v>19</v>
      </c>
      <c r="AA20" s="120" t="s">
        <v>19</v>
      </c>
      <c r="AB20" s="120" t="s">
        <v>19</v>
      </c>
      <c r="AC20" s="120" t="s">
        <v>19</v>
      </c>
      <c r="AD20" s="120" t="s">
        <v>19</v>
      </c>
      <c r="AE20" s="123" t="s">
        <v>19</v>
      </c>
      <c r="AF20" s="149" t="s">
        <v>675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125" t="s">
        <v>103</v>
      </c>
      <c r="B21" s="144">
        <v>43777</v>
      </c>
      <c r="C21" s="120">
        <v>0</v>
      </c>
      <c r="D21" s="150" t="s">
        <v>19</v>
      </c>
      <c r="E21" s="150" t="s">
        <v>19</v>
      </c>
      <c r="F21" s="150" t="s">
        <v>19</v>
      </c>
      <c r="G21" s="150" t="s">
        <v>19</v>
      </c>
      <c r="H21" s="150" t="s">
        <v>19</v>
      </c>
      <c r="I21" s="150" t="s">
        <v>19</v>
      </c>
      <c r="J21" s="150" t="s">
        <v>19</v>
      </c>
      <c r="K21" s="150" t="s">
        <v>19</v>
      </c>
      <c r="L21" s="150" t="s">
        <v>19</v>
      </c>
      <c r="M21" s="150" t="s">
        <v>19</v>
      </c>
      <c r="N21" s="150" t="s">
        <v>19</v>
      </c>
      <c r="O21" s="150" t="s">
        <v>19</v>
      </c>
      <c r="P21" s="150" t="s">
        <v>19</v>
      </c>
      <c r="Q21" s="105">
        <f t="shared" si="1"/>
        <v>0</v>
      </c>
      <c r="R21" s="122">
        <v>48</v>
      </c>
      <c r="S21" s="123" t="s">
        <v>19</v>
      </c>
      <c r="T21" s="123" t="s">
        <v>19</v>
      </c>
      <c r="U21" s="123" t="s">
        <v>19</v>
      </c>
      <c r="V21" s="123" t="s">
        <v>19</v>
      </c>
      <c r="W21" s="123" t="s">
        <v>19</v>
      </c>
      <c r="X21" s="120" t="s">
        <v>19</v>
      </c>
      <c r="Y21" s="120" t="s">
        <v>19</v>
      </c>
      <c r="Z21" s="120" t="s">
        <v>19</v>
      </c>
      <c r="AA21" s="120" t="s">
        <v>19</v>
      </c>
      <c r="AB21" s="120" t="s">
        <v>19</v>
      </c>
      <c r="AC21" s="120" t="s">
        <v>19</v>
      </c>
      <c r="AD21" s="120" t="s">
        <v>19</v>
      </c>
      <c r="AE21" s="123" t="s">
        <v>19</v>
      </c>
      <c r="AF21" s="149" t="s">
        <v>676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125" t="s">
        <v>103</v>
      </c>
      <c r="B22" s="144">
        <v>43413</v>
      </c>
      <c r="C22" s="120">
        <v>0</v>
      </c>
      <c r="D22" s="120" t="s">
        <v>19</v>
      </c>
      <c r="E22" s="120" t="s">
        <v>19</v>
      </c>
      <c r="F22" s="120" t="s">
        <v>19</v>
      </c>
      <c r="G22" s="120">
        <v>0</v>
      </c>
      <c r="H22" s="120">
        <v>0</v>
      </c>
      <c r="I22" s="120" t="s">
        <v>19</v>
      </c>
      <c r="J22" s="120" t="s">
        <v>19</v>
      </c>
      <c r="K22" s="120" t="s">
        <v>19</v>
      </c>
      <c r="L22" s="120" t="s">
        <v>19</v>
      </c>
      <c r="M22" s="120" t="s">
        <v>19</v>
      </c>
      <c r="N22" s="120" t="s">
        <v>19</v>
      </c>
      <c r="O22" s="120" t="s">
        <v>19</v>
      </c>
      <c r="P22" s="120" t="s">
        <v>19</v>
      </c>
      <c r="Q22" s="121">
        <f t="shared" si="1"/>
        <v>0</v>
      </c>
      <c r="R22" s="122">
        <v>24</v>
      </c>
      <c r="S22" s="123" t="s">
        <v>19</v>
      </c>
      <c r="T22" s="123" t="s">
        <v>19</v>
      </c>
      <c r="U22" s="123" t="s">
        <v>19</v>
      </c>
      <c r="V22" s="122">
        <v>19.899999999999999</v>
      </c>
      <c r="W22" s="122">
        <v>49.9</v>
      </c>
      <c r="X22" s="120" t="s">
        <v>19</v>
      </c>
      <c r="Y22" s="120" t="s">
        <v>19</v>
      </c>
      <c r="Z22" s="120" t="s">
        <v>19</v>
      </c>
      <c r="AA22" s="120" t="s">
        <v>19</v>
      </c>
      <c r="AB22" s="120" t="s">
        <v>19</v>
      </c>
      <c r="AC22" s="120" t="s">
        <v>19</v>
      </c>
      <c r="AD22" s="120" t="s">
        <v>19</v>
      </c>
      <c r="AE22" s="123" t="s">
        <v>19</v>
      </c>
      <c r="AF22" s="149" t="s">
        <v>677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125" t="s">
        <v>103</v>
      </c>
      <c r="B23" s="144">
        <v>43415</v>
      </c>
      <c r="C23" s="120">
        <v>0</v>
      </c>
      <c r="D23" s="120" t="s">
        <v>19</v>
      </c>
      <c r="E23" s="120">
        <v>0</v>
      </c>
      <c r="F23" s="120" t="s">
        <v>19</v>
      </c>
      <c r="G23" s="120" t="s">
        <v>19</v>
      </c>
      <c r="H23" s="120">
        <v>0</v>
      </c>
      <c r="I23" s="120" t="s">
        <v>19</v>
      </c>
      <c r="J23" s="120" t="s">
        <v>19</v>
      </c>
      <c r="K23" s="120" t="s">
        <v>19</v>
      </c>
      <c r="L23" s="120" t="s">
        <v>19</v>
      </c>
      <c r="M23" s="120" t="s">
        <v>19</v>
      </c>
      <c r="N23" s="120" t="s">
        <v>19</v>
      </c>
      <c r="O23" s="120" t="s">
        <v>19</v>
      </c>
      <c r="P23" s="120" t="s">
        <v>19</v>
      </c>
      <c r="Q23" s="121">
        <f t="shared" si="1"/>
        <v>0</v>
      </c>
      <c r="R23" s="122">
        <v>48</v>
      </c>
      <c r="S23" s="123" t="s">
        <v>19</v>
      </c>
      <c r="T23" s="122">
        <v>16.7</v>
      </c>
      <c r="U23" s="123" t="s">
        <v>19</v>
      </c>
      <c r="V23" s="123" t="s">
        <v>19</v>
      </c>
      <c r="W23" s="122">
        <v>20.399999999999999</v>
      </c>
      <c r="X23" s="120" t="s">
        <v>19</v>
      </c>
      <c r="Y23" s="120" t="s">
        <v>19</v>
      </c>
      <c r="Z23" s="120" t="s">
        <v>19</v>
      </c>
      <c r="AA23" s="120" t="s">
        <v>19</v>
      </c>
      <c r="AB23" s="120" t="s">
        <v>19</v>
      </c>
      <c r="AC23" s="120" t="s">
        <v>19</v>
      </c>
      <c r="AD23" s="120" t="s">
        <v>19</v>
      </c>
      <c r="AE23" s="123" t="s">
        <v>19</v>
      </c>
      <c r="AF23" s="149" t="s">
        <v>678</v>
      </c>
      <c r="AG23" s="25"/>
      <c r="AH23" s="25"/>
      <c r="AI23" s="25"/>
      <c r="AJ23" s="25"/>
      <c r="AK23" s="25"/>
      <c r="AL23" s="25"/>
      <c r="AM23" s="14"/>
    </row>
    <row r="24" spans="1:39" x14ac:dyDescent="0.25">
      <c r="A24" s="125" t="s">
        <v>103</v>
      </c>
      <c r="B24" s="144">
        <v>43420</v>
      </c>
      <c r="C24" s="120">
        <v>0</v>
      </c>
      <c r="D24" s="120" t="s">
        <v>19</v>
      </c>
      <c r="E24" s="120" t="s">
        <v>19</v>
      </c>
      <c r="F24" s="120" t="s">
        <v>19</v>
      </c>
      <c r="G24" s="120">
        <v>0</v>
      </c>
      <c r="H24" s="120">
        <v>0</v>
      </c>
      <c r="I24" s="120" t="s">
        <v>19</v>
      </c>
      <c r="J24" s="120" t="s">
        <v>19</v>
      </c>
      <c r="K24" s="120" t="s">
        <v>19</v>
      </c>
      <c r="L24" s="120" t="s">
        <v>19</v>
      </c>
      <c r="M24" s="120" t="s">
        <v>19</v>
      </c>
      <c r="N24" s="120" t="s">
        <v>19</v>
      </c>
      <c r="O24" s="120" t="s">
        <v>19</v>
      </c>
      <c r="P24" s="120" t="s">
        <v>19</v>
      </c>
      <c r="Q24" s="121">
        <f t="shared" si="1"/>
        <v>0</v>
      </c>
      <c r="R24" s="122">
        <v>115.3</v>
      </c>
      <c r="S24" s="123" t="s">
        <v>19</v>
      </c>
      <c r="T24" s="123" t="s">
        <v>19</v>
      </c>
      <c r="U24" s="123" t="s">
        <v>19</v>
      </c>
      <c r="V24" s="122">
        <v>19.600000000000001</v>
      </c>
      <c r="W24" s="122">
        <v>64.5</v>
      </c>
      <c r="X24" s="120" t="s">
        <v>19</v>
      </c>
      <c r="Y24" s="120" t="s">
        <v>19</v>
      </c>
      <c r="Z24" s="120" t="s">
        <v>19</v>
      </c>
      <c r="AA24" s="120" t="s">
        <v>19</v>
      </c>
      <c r="AB24" s="120" t="s">
        <v>19</v>
      </c>
      <c r="AC24" s="120" t="s">
        <v>19</v>
      </c>
      <c r="AD24" s="120" t="s">
        <v>19</v>
      </c>
      <c r="AE24" s="123" t="s">
        <v>19</v>
      </c>
      <c r="AF24" s="149" t="s">
        <v>679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125" t="s">
        <v>103</v>
      </c>
      <c r="B25" s="144">
        <v>43423</v>
      </c>
      <c r="C25" s="120">
        <v>0</v>
      </c>
      <c r="D25" s="120" t="s">
        <v>19</v>
      </c>
      <c r="E25" s="120" t="s">
        <v>19</v>
      </c>
      <c r="F25" s="120" t="s">
        <v>19</v>
      </c>
      <c r="G25" s="120">
        <v>0</v>
      </c>
      <c r="H25" s="120">
        <v>0</v>
      </c>
      <c r="I25" s="120" t="s">
        <v>19</v>
      </c>
      <c r="J25" s="120" t="s">
        <v>19</v>
      </c>
      <c r="K25" s="120" t="s">
        <v>19</v>
      </c>
      <c r="L25" s="120" t="s">
        <v>19</v>
      </c>
      <c r="M25" s="120" t="s">
        <v>19</v>
      </c>
      <c r="N25" s="120" t="s">
        <v>19</v>
      </c>
      <c r="O25" s="120" t="s">
        <v>19</v>
      </c>
      <c r="P25" s="120" t="s">
        <v>19</v>
      </c>
      <c r="Q25" s="121">
        <f t="shared" si="1"/>
        <v>0</v>
      </c>
      <c r="R25" s="122">
        <v>68.099999999999994</v>
      </c>
      <c r="S25" s="123" t="s">
        <v>19</v>
      </c>
      <c r="T25" s="123" t="s">
        <v>19</v>
      </c>
      <c r="U25" s="123" t="s">
        <v>19</v>
      </c>
      <c r="V25" s="122">
        <v>12.8</v>
      </c>
      <c r="W25" s="122">
        <v>26</v>
      </c>
      <c r="X25" s="120" t="s">
        <v>19</v>
      </c>
      <c r="Y25" s="120" t="s">
        <v>19</v>
      </c>
      <c r="Z25" s="120" t="s">
        <v>19</v>
      </c>
      <c r="AA25" s="120" t="s">
        <v>19</v>
      </c>
      <c r="AB25" s="120" t="s">
        <v>19</v>
      </c>
      <c r="AC25" s="120" t="s">
        <v>19</v>
      </c>
      <c r="AD25" s="120" t="s">
        <v>19</v>
      </c>
      <c r="AE25" s="123" t="s">
        <v>19</v>
      </c>
      <c r="AF25" s="149" t="s">
        <v>680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154" t="s">
        <v>103</v>
      </c>
      <c r="B26" s="144">
        <v>43425</v>
      </c>
      <c r="C26" s="120" t="s">
        <v>19</v>
      </c>
      <c r="D26" s="120" t="s">
        <v>19</v>
      </c>
      <c r="E26" s="120" t="s">
        <v>19</v>
      </c>
      <c r="F26" s="120" t="s">
        <v>19</v>
      </c>
      <c r="G26" s="120">
        <v>0</v>
      </c>
      <c r="H26" s="120">
        <v>0</v>
      </c>
      <c r="I26" s="120" t="s">
        <v>19</v>
      </c>
      <c r="J26" s="120" t="s">
        <v>19</v>
      </c>
      <c r="K26" s="120" t="s">
        <v>19</v>
      </c>
      <c r="L26" s="120" t="s">
        <v>19</v>
      </c>
      <c r="M26" s="120" t="s">
        <v>19</v>
      </c>
      <c r="N26" s="120" t="s">
        <v>19</v>
      </c>
      <c r="O26" s="120" t="s">
        <v>19</v>
      </c>
      <c r="P26" s="120" t="s">
        <v>19</v>
      </c>
      <c r="Q26" s="121">
        <f t="shared" si="1"/>
        <v>0</v>
      </c>
      <c r="R26" s="123" t="s">
        <v>19</v>
      </c>
      <c r="S26" s="123" t="s">
        <v>19</v>
      </c>
      <c r="T26" s="123" t="s">
        <v>19</v>
      </c>
      <c r="U26" s="123" t="s">
        <v>19</v>
      </c>
      <c r="V26" s="122">
        <v>11.8</v>
      </c>
      <c r="W26" s="122">
        <v>26</v>
      </c>
      <c r="X26" s="120" t="s">
        <v>19</v>
      </c>
      <c r="Y26" s="120" t="s">
        <v>19</v>
      </c>
      <c r="Z26" s="120" t="s">
        <v>19</v>
      </c>
      <c r="AA26" s="120" t="s">
        <v>19</v>
      </c>
      <c r="AB26" s="120" t="s">
        <v>19</v>
      </c>
      <c r="AC26" s="120" t="s">
        <v>19</v>
      </c>
      <c r="AD26" s="120" t="s">
        <v>19</v>
      </c>
      <c r="AE26" s="123" t="s">
        <v>19</v>
      </c>
      <c r="AF26" s="149" t="s">
        <v>681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125" t="s">
        <v>103</v>
      </c>
      <c r="B27" s="144">
        <v>43427</v>
      </c>
      <c r="C27" s="120">
        <v>0</v>
      </c>
      <c r="D27" s="120" t="s">
        <v>19</v>
      </c>
      <c r="E27" s="120" t="s">
        <v>19</v>
      </c>
      <c r="F27" s="120" t="s">
        <v>19</v>
      </c>
      <c r="G27" s="120">
        <v>0</v>
      </c>
      <c r="H27" s="120">
        <v>0</v>
      </c>
      <c r="I27" s="120" t="s">
        <v>19</v>
      </c>
      <c r="J27" s="120" t="s">
        <v>19</v>
      </c>
      <c r="K27" s="120" t="s">
        <v>19</v>
      </c>
      <c r="L27" s="120" t="s">
        <v>19</v>
      </c>
      <c r="M27" s="120" t="s">
        <v>19</v>
      </c>
      <c r="N27" s="120" t="s">
        <v>19</v>
      </c>
      <c r="O27" s="120" t="s">
        <v>19</v>
      </c>
      <c r="P27" s="120" t="s">
        <v>19</v>
      </c>
      <c r="Q27" s="121">
        <f t="shared" si="1"/>
        <v>0</v>
      </c>
      <c r="R27" s="122">
        <v>96</v>
      </c>
      <c r="S27" s="123" t="s">
        <v>19</v>
      </c>
      <c r="T27" s="123" t="s">
        <v>19</v>
      </c>
      <c r="U27" s="123" t="s">
        <v>19</v>
      </c>
      <c r="V27" s="122">
        <v>0</v>
      </c>
      <c r="W27" s="122">
        <v>18.100000000000001</v>
      </c>
      <c r="X27" s="120" t="s">
        <v>19</v>
      </c>
      <c r="Y27" s="120" t="s">
        <v>19</v>
      </c>
      <c r="Z27" s="120" t="s">
        <v>19</v>
      </c>
      <c r="AA27" s="120" t="s">
        <v>19</v>
      </c>
      <c r="AB27" s="120" t="s">
        <v>19</v>
      </c>
      <c r="AC27" s="120" t="s">
        <v>19</v>
      </c>
      <c r="AD27" s="120" t="s">
        <v>19</v>
      </c>
      <c r="AE27" s="123" t="s">
        <v>19</v>
      </c>
      <c r="AF27" s="149" t="s">
        <v>686</v>
      </c>
      <c r="AG27" s="25"/>
      <c r="AH27" s="25"/>
      <c r="AI27" s="25"/>
      <c r="AJ27" s="25"/>
      <c r="AK27" s="25"/>
      <c r="AL27" s="25"/>
      <c r="AM27" s="14"/>
    </row>
    <row r="28" spans="1:39" x14ac:dyDescent="0.25">
      <c r="A28" s="125" t="s">
        <v>103</v>
      </c>
      <c r="B28" s="144">
        <v>43429</v>
      </c>
      <c r="C28" s="24">
        <v>0</v>
      </c>
      <c r="D28" s="150" t="s">
        <v>19</v>
      </c>
      <c r="E28" s="150" t="s">
        <v>19</v>
      </c>
      <c r="F28" s="150" t="s">
        <v>19</v>
      </c>
      <c r="G28" s="24">
        <v>0</v>
      </c>
      <c r="H28" s="24">
        <v>0</v>
      </c>
      <c r="I28" s="150" t="s">
        <v>19</v>
      </c>
      <c r="J28" s="150" t="s">
        <v>19</v>
      </c>
      <c r="K28" s="150" t="s">
        <v>19</v>
      </c>
      <c r="L28" s="150" t="s">
        <v>19</v>
      </c>
      <c r="M28" s="150" t="s">
        <v>19</v>
      </c>
      <c r="N28" s="150" t="s">
        <v>19</v>
      </c>
      <c r="O28" s="150" t="s">
        <v>19</v>
      </c>
      <c r="P28" s="150" t="s">
        <v>19</v>
      </c>
      <c r="Q28" s="105">
        <f t="shared" si="1"/>
        <v>0</v>
      </c>
      <c r="R28" s="122">
        <v>48</v>
      </c>
      <c r="S28" s="123" t="s">
        <v>19</v>
      </c>
      <c r="T28" s="123" t="s">
        <v>19</v>
      </c>
      <c r="U28" s="123" t="s">
        <v>19</v>
      </c>
      <c r="V28" s="122">
        <v>0</v>
      </c>
      <c r="W28" s="122">
        <v>16.100000000000001</v>
      </c>
      <c r="X28" s="120" t="s">
        <v>19</v>
      </c>
      <c r="Y28" s="120" t="s">
        <v>19</v>
      </c>
      <c r="Z28" s="120" t="s">
        <v>19</v>
      </c>
      <c r="AA28" s="120" t="s">
        <v>19</v>
      </c>
      <c r="AB28" s="120" t="s">
        <v>19</v>
      </c>
      <c r="AC28" s="120" t="s">
        <v>19</v>
      </c>
      <c r="AD28" s="120" t="s">
        <v>19</v>
      </c>
      <c r="AE28" s="123" t="s">
        <v>19</v>
      </c>
      <c r="AF28" s="149" t="s">
        <v>685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125" t="s">
        <v>103</v>
      </c>
      <c r="B29" s="144">
        <v>43430</v>
      </c>
      <c r="C29" s="120" t="s">
        <v>19</v>
      </c>
      <c r="D29" s="120" t="s">
        <v>19</v>
      </c>
      <c r="E29" s="150" t="s">
        <v>19</v>
      </c>
      <c r="F29" s="120" t="s">
        <v>19</v>
      </c>
      <c r="G29" s="120" t="s">
        <v>19</v>
      </c>
      <c r="H29" s="120">
        <v>0</v>
      </c>
      <c r="I29" s="120" t="s">
        <v>19</v>
      </c>
      <c r="J29" s="120" t="s">
        <v>19</v>
      </c>
      <c r="K29" s="120" t="s">
        <v>19</v>
      </c>
      <c r="L29" s="120" t="s">
        <v>19</v>
      </c>
      <c r="M29" s="120" t="s">
        <v>19</v>
      </c>
      <c r="N29" s="120" t="s">
        <v>19</v>
      </c>
      <c r="O29" s="120" t="s">
        <v>19</v>
      </c>
      <c r="P29" s="120" t="s">
        <v>19</v>
      </c>
      <c r="Q29" s="121">
        <f t="shared" si="1"/>
        <v>0</v>
      </c>
      <c r="R29" s="123" t="s">
        <v>19</v>
      </c>
      <c r="S29" s="123" t="s">
        <v>19</v>
      </c>
      <c r="T29" s="123" t="s">
        <v>19</v>
      </c>
      <c r="U29" s="123" t="s">
        <v>19</v>
      </c>
      <c r="V29" s="123" t="s">
        <v>19</v>
      </c>
      <c r="W29" s="122">
        <v>16.100000000000001</v>
      </c>
      <c r="X29" s="120" t="s">
        <v>19</v>
      </c>
      <c r="Y29" s="120" t="s">
        <v>19</v>
      </c>
      <c r="Z29" s="120" t="s">
        <v>19</v>
      </c>
      <c r="AA29" s="120" t="s">
        <v>19</v>
      </c>
      <c r="AB29" s="120" t="s">
        <v>19</v>
      </c>
      <c r="AC29" s="120" t="s">
        <v>19</v>
      </c>
      <c r="AD29" s="120" t="s">
        <v>19</v>
      </c>
      <c r="AE29" s="123" t="s">
        <v>19</v>
      </c>
      <c r="AF29" s="149" t="s">
        <v>682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125" t="s">
        <v>103</v>
      </c>
      <c r="B30" s="144">
        <v>43431</v>
      </c>
      <c r="C30" s="120">
        <v>0</v>
      </c>
      <c r="D30" s="120" t="s">
        <v>19</v>
      </c>
      <c r="E30" s="150" t="s">
        <v>19</v>
      </c>
      <c r="F30" s="120" t="s">
        <v>19</v>
      </c>
      <c r="G30" s="120" t="s">
        <v>19</v>
      </c>
      <c r="H30" s="120"/>
      <c r="I30" s="120" t="s">
        <v>19</v>
      </c>
      <c r="J30" s="120" t="s">
        <v>19</v>
      </c>
      <c r="K30" s="120" t="s">
        <v>19</v>
      </c>
      <c r="L30" s="120" t="s">
        <v>19</v>
      </c>
      <c r="M30" s="120" t="s">
        <v>19</v>
      </c>
      <c r="N30" s="120" t="s">
        <v>19</v>
      </c>
      <c r="O30" s="120" t="s">
        <v>19</v>
      </c>
      <c r="P30" s="120" t="s">
        <v>19</v>
      </c>
      <c r="Q30" s="121">
        <f t="shared" si="1"/>
        <v>0</v>
      </c>
      <c r="R30" s="122">
        <v>47.1</v>
      </c>
      <c r="S30" s="123" t="s">
        <v>19</v>
      </c>
      <c r="T30" s="123" t="s">
        <v>19</v>
      </c>
      <c r="U30" s="123" t="s">
        <v>19</v>
      </c>
      <c r="V30" s="123" t="s">
        <v>19</v>
      </c>
      <c r="W30" s="122">
        <v>18.100000000000001</v>
      </c>
      <c r="X30" s="120" t="s">
        <v>19</v>
      </c>
      <c r="Y30" s="120" t="s">
        <v>19</v>
      </c>
      <c r="Z30" s="120" t="s">
        <v>19</v>
      </c>
      <c r="AA30" s="120" t="s">
        <v>19</v>
      </c>
      <c r="AB30" s="120" t="s">
        <v>19</v>
      </c>
      <c r="AC30" s="120" t="s">
        <v>19</v>
      </c>
      <c r="AD30" s="120" t="s">
        <v>19</v>
      </c>
      <c r="AE30" s="123" t="s">
        <v>19</v>
      </c>
      <c r="AF30" s="149" t="s">
        <v>683</v>
      </c>
      <c r="AG30" s="25"/>
      <c r="AH30" s="25"/>
      <c r="AI30" s="25"/>
      <c r="AJ30" s="25"/>
      <c r="AK30" s="25"/>
      <c r="AL30" s="25"/>
      <c r="AM30" s="14"/>
    </row>
    <row r="31" spans="1:39" x14ac:dyDescent="0.25">
      <c r="A31" s="125" t="s">
        <v>103</v>
      </c>
      <c r="B31" s="144">
        <v>43432</v>
      </c>
      <c r="C31" s="120">
        <v>0</v>
      </c>
      <c r="D31" s="120" t="s">
        <v>19</v>
      </c>
      <c r="E31" s="150" t="s">
        <v>19</v>
      </c>
      <c r="F31" s="120" t="s">
        <v>19</v>
      </c>
      <c r="G31" s="120">
        <v>0</v>
      </c>
      <c r="H31" s="120">
        <v>0</v>
      </c>
      <c r="I31" s="120" t="s">
        <v>19</v>
      </c>
      <c r="J31" s="120" t="s">
        <v>19</v>
      </c>
      <c r="K31" s="120" t="s">
        <v>19</v>
      </c>
      <c r="L31" s="120" t="s">
        <v>19</v>
      </c>
      <c r="M31" s="120" t="s">
        <v>19</v>
      </c>
      <c r="N31" s="120" t="s">
        <v>19</v>
      </c>
      <c r="O31" s="120" t="s">
        <v>19</v>
      </c>
      <c r="P31" s="120" t="s">
        <v>19</v>
      </c>
      <c r="Q31" s="121">
        <f>SUM(C31:P31)</f>
        <v>0</v>
      </c>
      <c r="R31" s="122">
        <v>24</v>
      </c>
      <c r="S31" s="123" t="s">
        <v>19</v>
      </c>
      <c r="T31" s="123" t="s">
        <v>19</v>
      </c>
      <c r="U31" s="123" t="s">
        <v>19</v>
      </c>
      <c r="V31" s="122">
        <v>0</v>
      </c>
      <c r="W31" s="122">
        <v>18.100000000000001</v>
      </c>
      <c r="X31" s="120" t="s">
        <v>19</v>
      </c>
      <c r="Y31" s="120" t="s">
        <v>19</v>
      </c>
      <c r="Z31" s="120" t="s">
        <v>19</v>
      </c>
      <c r="AA31" s="120" t="s">
        <v>19</v>
      </c>
      <c r="AB31" s="120" t="s">
        <v>19</v>
      </c>
      <c r="AC31" s="120" t="s">
        <v>19</v>
      </c>
      <c r="AD31" s="120" t="s">
        <v>19</v>
      </c>
      <c r="AE31" s="123" t="s">
        <v>19</v>
      </c>
      <c r="AF31" s="149" t="s">
        <v>684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125" t="s">
        <v>103</v>
      </c>
      <c r="B32" s="144">
        <v>43433</v>
      </c>
      <c r="C32" s="120">
        <v>0</v>
      </c>
      <c r="D32" s="120" t="s">
        <v>19</v>
      </c>
      <c r="E32" s="150" t="s">
        <v>19</v>
      </c>
      <c r="F32" s="120" t="s">
        <v>19</v>
      </c>
      <c r="G32" s="120" t="s">
        <v>19</v>
      </c>
      <c r="H32" s="120">
        <v>0</v>
      </c>
      <c r="I32" s="120" t="s">
        <v>19</v>
      </c>
      <c r="J32" s="120" t="s">
        <v>19</v>
      </c>
      <c r="K32" s="120" t="s">
        <v>19</v>
      </c>
      <c r="L32" s="120" t="s">
        <v>19</v>
      </c>
      <c r="M32" s="120" t="s">
        <v>19</v>
      </c>
      <c r="N32" s="120" t="s">
        <v>19</v>
      </c>
      <c r="O32" s="120" t="s">
        <v>19</v>
      </c>
      <c r="P32" s="120" t="s">
        <v>19</v>
      </c>
      <c r="Q32" s="121">
        <f>SUM(C32:P32)</f>
        <v>0</v>
      </c>
      <c r="R32" s="122">
        <v>24</v>
      </c>
      <c r="S32" s="123" t="s">
        <v>19</v>
      </c>
      <c r="T32" s="123" t="s">
        <v>19</v>
      </c>
      <c r="U32" s="123" t="s">
        <v>19</v>
      </c>
      <c r="V32" s="123" t="s">
        <v>19</v>
      </c>
      <c r="W32" s="122">
        <v>9.8000000000000007</v>
      </c>
      <c r="X32" s="120" t="s">
        <v>19</v>
      </c>
      <c r="Y32" s="120" t="s">
        <v>19</v>
      </c>
      <c r="Z32" s="120" t="s">
        <v>19</v>
      </c>
      <c r="AA32" s="120" t="s">
        <v>19</v>
      </c>
      <c r="AB32" s="120" t="s">
        <v>19</v>
      </c>
      <c r="AC32" s="120" t="s">
        <v>19</v>
      </c>
      <c r="AD32" s="120" t="s">
        <v>19</v>
      </c>
      <c r="AE32" s="123" t="s">
        <v>19</v>
      </c>
      <c r="AF32" s="149" t="s">
        <v>687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125" t="s">
        <v>103</v>
      </c>
      <c r="B33" s="144">
        <v>43434</v>
      </c>
      <c r="C33" s="120">
        <v>0</v>
      </c>
      <c r="D33" s="120" t="s">
        <v>19</v>
      </c>
      <c r="E33" s="150" t="s">
        <v>19</v>
      </c>
      <c r="F33" s="120" t="s">
        <v>19</v>
      </c>
      <c r="G33" s="120">
        <v>0</v>
      </c>
      <c r="H33" s="120">
        <v>0</v>
      </c>
      <c r="I33" s="120" t="s">
        <v>19</v>
      </c>
      <c r="J33" s="120" t="s">
        <v>19</v>
      </c>
      <c r="K33" s="120" t="s">
        <v>19</v>
      </c>
      <c r="L33" s="120" t="s">
        <v>19</v>
      </c>
      <c r="M33" s="120" t="s">
        <v>19</v>
      </c>
      <c r="N33" s="120" t="s">
        <v>19</v>
      </c>
      <c r="O33" s="120" t="s">
        <v>19</v>
      </c>
      <c r="P33" s="120" t="s">
        <v>19</v>
      </c>
      <c r="Q33" s="121">
        <f>SUM(C33:P33)</f>
        <v>0</v>
      </c>
      <c r="R33" s="122">
        <v>24</v>
      </c>
      <c r="S33" s="123" t="s">
        <v>19</v>
      </c>
      <c r="T33" s="123" t="s">
        <v>19</v>
      </c>
      <c r="U33" s="123" t="s">
        <v>19</v>
      </c>
      <c r="V33" s="122">
        <v>9.9</v>
      </c>
      <c r="W33" s="122">
        <v>18.100000000000001</v>
      </c>
      <c r="X33" s="120" t="s">
        <v>19</v>
      </c>
      <c r="Y33" s="120" t="s">
        <v>19</v>
      </c>
      <c r="Z33" s="120" t="s">
        <v>19</v>
      </c>
      <c r="AA33" s="120" t="s">
        <v>19</v>
      </c>
      <c r="AB33" s="120" t="s">
        <v>19</v>
      </c>
      <c r="AC33" s="120" t="s">
        <v>19</v>
      </c>
      <c r="AD33" s="120" t="s">
        <v>19</v>
      </c>
      <c r="AE33" s="123" t="s">
        <v>19</v>
      </c>
      <c r="AF33" s="149" t="s">
        <v>688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125" t="s">
        <v>103</v>
      </c>
      <c r="B34" s="144">
        <v>43436</v>
      </c>
      <c r="C34" s="120">
        <v>0</v>
      </c>
      <c r="D34" s="120" t="s">
        <v>19</v>
      </c>
      <c r="E34" s="120" t="s">
        <v>19</v>
      </c>
      <c r="F34" s="120" t="s">
        <v>19</v>
      </c>
      <c r="G34" s="120" t="s">
        <v>19</v>
      </c>
      <c r="H34" s="120">
        <v>0</v>
      </c>
      <c r="I34" s="120" t="s">
        <v>19</v>
      </c>
      <c r="J34" s="120" t="s">
        <v>19</v>
      </c>
      <c r="K34" s="120" t="s">
        <v>19</v>
      </c>
      <c r="L34" s="120" t="s">
        <v>19</v>
      </c>
      <c r="M34" s="120" t="s">
        <v>19</v>
      </c>
      <c r="N34" s="120" t="s">
        <v>19</v>
      </c>
      <c r="O34" s="120" t="s">
        <v>19</v>
      </c>
      <c r="P34" s="120" t="s">
        <v>19</v>
      </c>
      <c r="Q34" s="121">
        <f t="shared" ref="Q34:Q45" si="2">SUM(C34:P34)</f>
        <v>0</v>
      </c>
      <c r="R34" s="39">
        <v>48</v>
      </c>
      <c r="S34" s="123" t="s">
        <v>19</v>
      </c>
      <c r="T34" s="123" t="s">
        <v>19</v>
      </c>
      <c r="U34" s="123" t="s">
        <v>19</v>
      </c>
      <c r="V34" s="123" t="s">
        <v>19</v>
      </c>
      <c r="W34" s="39">
        <v>22</v>
      </c>
      <c r="X34" s="120" t="s">
        <v>19</v>
      </c>
      <c r="Y34" s="120" t="s">
        <v>19</v>
      </c>
      <c r="Z34" s="120" t="s">
        <v>19</v>
      </c>
      <c r="AA34" s="120" t="s">
        <v>19</v>
      </c>
      <c r="AB34" s="120" t="s">
        <v>19</v>
      </c>
      <c r="AC34" s="120" t="s">
        <v>19</v>
      </c>
      <c r="AD34" s="120" t="s">
        <v>19</v>
      </c>
      <c r="AE34" s="123" t="s">
        <v>19</v>
      </c>
      <c r="AF34" s="156" t="s">
        <v>689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125" t="s">
        <v>103</v>
      </c>
      <c r="B35" s="144">
        <v>43437</v>
      </c>
      <c r="C35" s="120">
        <v>0</v>
      </c>
      <c r="D35" s="120" t="s">
        <v>19</v>
      </c>
      <c r="E35" s="120" t="s">
        <v>19</v>
      </c>
      <c r="F35" s="120" t="s">
        <v>19</v>
      </c>
      <c r="G35" s="120" t="s">
        <v>19</v>
      </c>
      <c r="H35" s="120">
        <v>0</v>
      </c>
      <c r="I35" s="120" t="s">
        <v>19</v>
      </c>
      <c r="J35" s="120" t="s">
        <v>19</v>
      </c>
      <c r="K35" s="120" t="s">
        <v>19</v>
      </c>
      <c r="L35" s="120" t="s">
        <v>19</v>
      </c>
      <c r="M35" s="120" t="s">
        <v>19</v>
      </c>
      <c r="N35" s="120" t="s">
        <v>19</v>
      </c>
      <c r="O35" s="120" t="s">
        <v>19</v>
      </c>
      <c r="P35" s="120" t="s">
        <v>19</v>
      </c>
      <c r="Q35" s="121">
        <f t="shared" si="2"/>
        <v>0</v>
      </c>
      <c r="R35" s="39">
        <v>24</v>
      </c>
      <c r="S35" s="123" t="s">
        <v>19</v>
      </c>
      <c r="T35" s="123" t="s">
        <v>19</v>
      </c>
      <c r="U35" s="123" t="s">
        <v>19</v>
      </c>
      <c r="V35" s="123" t="s">
        <v>19</v>
      </c>
      <c r="W35" s="39">
        <v>12.1</v>
      </c>
      <c r="X35" s="120" t="s">
        <v>19</v>
      </c>
      <c r="Y35" s="120" t="s">
        <v>19</v>
      </c>
      <c r="Z35" s="120" t="s">
        <v>19</v>
      </c>
      <c r="AA35" s="120" t="s">
        <v>19</v>
      </c>
      <c r="AB35" s="120" t="s">
        <v>19</v>
      </c>
      <c r="AC35" s="120" t="s">
        <v>19</v>
      </c>
      <c r="AD35" s="120" t="s">
        <v>19</v>
      </c>
      <c r="AE35" s="123" t="s">
        <v>19</v>
      </c>
      <c r="AF35" s="156" t="s">
        <v>690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125" t="s">
        <v>103</v>
      </c>
      <c r="B36" s="144">
        <v>43438</v>
      </c>
      <c r="C36" s="120">
        <v>0</v>
      </c>
      <c r="D36" s="120" t="s">
        <v>19</v>
      </c>
      <c r="E36" s="120" t="s">
        <v>19</v>
      </c>
      <c r="F36" s="120" t="s">
        <v>19</v>
      </c>
      <c r="G36" s="120">
        <v>0</v>
      </c>
      <c r="H36" s="120" t="s">
        <v>19</v>
      </c>
      <c r="I36" s="120" t="s">
        <v>19</v>
      </c>
      <c r="J36" s="120" t="s">
        <v>19</v>
      </c>
      <c r="K36" s="120" t="s">
        <v>19</v>
      </c>
      <c r="L36" s="120" t="s">
        <v>19</v>
      </c>
      <c r="M36" s="120" t="s">
        <v>19</v>
      </c>
      <c r="N36" s="120" t="s">
        <v>19</v>
      </c>
      <c r="O36" s="120" t="s">
        <v>19</v>
      </c>
      <c r="P36" s="120" t="s">
        <v>19</v>
      </c>
      <c r="Q36" s="121">
        <f t="shared" si="2"/>
        <v>0</v>
      </c>
      <c r="R36" s="39">
        <v>24</v>
      </c>
      <c r="S36" s="123" t="s">
        <v>19</v>
      </c>
      <c r="T36" s="123" t="s">
        <v>19</v>
      </c>
      <c r="U36" s="123" t="s">
        <v>19</v>
      </c>
      <c r="V36" s="122">
        <v>15</v>
      </c>
      <c r="W36" s="123" t="s">
        <v>19</v>
      </c>
      <c r="X36" s="120" t="s">
        <v>19</v>
      </c>
      <c r="Y36" s="120" t="s">
        <v>19</v>
      </c>
      <c r="Z36" s="120" t="s">
        <v>19</v>
      </c>
      <c r="AA36" s="120" t="s">
        <v>19</v>
      </c>
      <c r="AB36" s="120" t="s">
        <v>19</v>
      </c>
      <c r="AC36" s="120" t="s">
        <v>19</v>
      </c>
      <c r="AD36" s="120" t="s">
        <v>19</v>
      </c>
      <c r="AE36" s="123" t="s">
        <v>19</v>
      </c>
      <c r="AF36" s="156" t="s">
        <v>691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125" t="s">
        <v>103</v>
      </c>
      <c r="B37" s="144">
        <v>43440</v>
      </c>
      <c r="C37" s="120">
        <v>0</v>
      </c>
      <c r="D37" s="120" t="s">
        <v>19</v>
      </c>
      <c r="E37" s="120" t="s">
        <v>19</v>
      </c>
      <c r="F37" s="120" t="s">
        <v>19</v>
      </c>
      <c r="G37" s="120">
        <v>0</v>
      </c>
      <c r="H37" s="120" t="s">
        <v>19</v>
      </c>
      <c r="I37" s="120" t="s">
        <v>19</v>
      </c>
      <c r="J37" s="120" t="s">
        <v>19</v>
      </c>
      <c r="K37" s="120" t="s">
        <v>19</v>
      </c>
      <c r="L37" s="120" t="s">
        <v>19</v>
      </c>
      <c r="M37" s="120" t="s">
        <v>19</v>
      </c>
      <c r="N37" s="120" t="s">
        <v>19</v>
      </c>
      <c r="O37" s="120" t="s">
        <v>19</v>
      </c>
      <c r="P37" s="120" t="s">
        <v>19</v>
      </c>
      <c r="Q37" s="121">
        <f t="shared" si="2"/>
        <v>0</v>
      </c>
      <c r="R37" s="39">
        <v>44.5</v>
      </c>
      <c r="S37" s="123" t="s">
        <v>19</v>
      </c>
      <c r="T37" s="123" t="s">
        <v>19</v>
      </c>
      <c r="U37" s="123" t="s">
        <v>19</v>
      </c>
      <c r="V37" s="122">
        <v>32.9</v>
      </c>
      <c r="W37" s="123" t="s">
        <v>19</v>
      </c>
      <c r="X37" s="120" t="s">
        <v>19</v>
      </c>
      <c r="Y37" s="120" t="s">
        <v>19</v>
      </c>
      <c r="Z37" s="120" t="s">
        <v>19</v>
      </c>
      <c r="AA37" s="120" t="s">
        <v>19</v>
      </c>
      <c r="AB37" s="120" t="s">
        <v>19</v>
      </c>
      <c r="AC37" s="120" t="s">
        <v>19</v>
      </c>
      <c r="AD37" s="120" t="s">
        <v>19</v>
      </c>
      <c r="AE37" s="123" t="s">
        <v>19</v>
      </c>
      <c r="AF37" s="156" t="s">
        <v>692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125" t="s">
        <v>103</v>
      </c>
      <c r="B38" s="144">
        <v>43442</v>
      </c>
      <c r="C38" s="120">
        <v>0</v>
      </c>
      <c r="D38" s="120" t="s">
        <v>19</v>
      </c>
      <c r="E38" s="120" t="s">
        <v>19</v>
      </c>
      <c r="F38" s="120" t="s">
        <v>19</v>
      </c>
      <c r="G38" s="120">
        <v>0</v>
      </c>
      <c r="H38" s="120" t="s">
        <v>19</v>
      </c>
      <c r="I38" s="120" t="s">
        <v>19</v>
      </c>
      <c r="J38" s="120" t="s">
        <v>19</v>
      </c>
      <c r="K38" s="120" t="s">
        <v>19</v>
      </c>
      <c r="L38" s="120" t="s">
        <v>19</v>
      </c>
      <c r="M38" s="120" t="s">
        <v>19</v>
      </c>
      <c r="N38" s="120" t="s">
        <v>19</v>
      </c>
      <c r="O38" s="120" t="s">
        <v>19</v>
      </c>
      <c r="P38" s="120" t="s">
        <v>19</v>
      </c>
      <c r="Q38" s="121">
        <f t="shared" si="2"/>
        <v>0</v>
      </c>
      <c r="R38" s="39">
        <v>48</v>
      </c>
      <c r="S38" s="123" t="s">
        <v>19</v>
      </c>
      <c r="T38" s="123" t="s">
        <v>19</v>
      </c>
      <c r="U38" s="123" t="s">
        <v>19</v>
      </c>
      <c r="V38" s="122">
        <v>35.5</v>
      </c>
      <c r="W38" s="123" t="s">
        <v>19</v>
      </c>
      <c r="X38" s="120" t="s">
        <v>19</v>
      </c>
      <c r="Y38" s="120" t="s">
        <v>19</v>
      </c>
      <c r="Z38" s="120" t="s">
        <v>19</v>
      </c>
      <c r="AA38" s="120" t="s">
        <v>19</v>
      </c>
      <c r="AB38" s="120" t="s">
        <v>19</v>
      </c>
      <c r="AC38" s="120" t="s">
        <v>19</v>
      </c>
      <c r="AD38" s="120" t="s">
        <v>19</v>
      </c>
      <c r="AE38" s="123" t="s">
        <v>19</v>
      </c>
      <c r="AF38" s="156" t="s">
        <v>693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125" t="s">
        <v>103</v>
      </c>
      <c r="B39" s="144">
        <v>43444</v>
      </c>
      <c r="C39" s="120">
        <v>0</v>
      </c>
      <c r="D39" s="120" t="s">
        <v>19</v>
      </c>
      <c r="E39" s="120" t="s">
        <v>19</v>
      </c>
      <c r="F39" s="120" t="s">
        <v>19</v>
      </c>
      <c r="G39" s="120">
        <v>0</v>
      </c>
      <c r="H39" s="120" t="s">
        <v>19</v>
      </c>
      <c r="I39" s="120" t="s">
        <v>19</v>
      </c>
      <c r="J39" s="120" t="s">
        <v>19</v>
      </c>
      <c r="K39" s="120" t="s">
        <v>19</v>
      </c>
      <c r="L39" s="120" t="s">
        <v>19</v>
      </c>
      <c r="M39" s="120" t="s">
        <v>19</v>
      </c>
      <c r="N39" s="120" t="s">
        <v>19</v>
      </c>
      <c r="O39" s="120" t="s">
        <v>19</v>
      </c>
      <c r="P39" s="120" t="s">
        <v>19</v>
      </c>
      <c r="Q39" s="121">
        <f t="shared" si="2"/>
        <v>0</v>
      </c>
      <c r="R39" s="39">
        <v>48</v>
      </c>
      <c r="S39" s="123" t="s">
        <v>19</v>
      </c>
      <c r="T39" s="123" t="s">
        <v>19</v>
      </c>
      <c r="U39" s="123" t="s">
        <v>19</v>
      </c>
      <c r="V39" s="122">
        <v>5</v>
      </c>
      <c r="W39" s="123" t="s">
        <v>19</v>
      </c>
      <c r="X39" s="120" t="s">
        <v>19</v>
      </c>
      <c r="Y39" s="120" t="s">
        <v>19</v>
      </c>
      <c r="Z39" s="120" t="s">
        <v>19</v>
      </c>
      <c r="AA39" s="120" t="s">
        <v>19</v>
      </c>
      <c r="AB39" s="120" t="s">
        <v>19</v>
      </c>
      <c r="AC39" s="120" t="s">
        <v>19</v>
      </c>
      <c r="AD39" s="120" t="s">
        <v>19</v>
      </c>
      <c r="AE39" s="123" t="s">
        <v>19</v>
      </c>
      <c r="AF39" s="156" t="s">
        <v>694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125" t="s">
        <v>103</v>
      </c>
      <c r="B40" s="144">
        <v>43446</v>
      </c>
      <c r="C40" s="120">
        <v>0</v>
      </c>
      <c r="D40" s="120" t="s">
        <v>19</v>
      </c>
      <c r="E40" s="120" t="s">
        <v>19</v>
      </c>
      <c r="F40" s="120" t="s">
        <v>19</v>
      </c>
      <c r="G40" s="120">
        <v>0</v>
      </c>
      <c r="H40" s="120" t="s">
        <v>19</v>
      </c>
      <c r="I40" s="120" t="s">
        <v>19</v>
      </c>
      <c r="J40" s="120" t="s">
        <v>19</v>
      </c>
      <c r="K40" s="120" t="s">
        <v>19</v>
      </c>
      <c r="L40" s="120" t="s">
        <v>19</v>
      </c>
      <c r="M40" s="120" t="s">
        <v>19</v>
      </c>
      <c r="N40" s="120" t="s">
        <v>19</v>
      </c>
      <c r="O40" s="120" t="s">
        <v>19</v>
      </c>
      <c r="P40" s="120" t="s">
        <v>19</v>
      </c>
      <c r="Q40" s="121">
        <f t="shared" si="2"/>
        <v>0</v>
      </c>
      <c r="R40" s="39">
        <v>47.6</v>
      </c>
      <c r="S40" s="123" t="s">
        <v>19</v>
      </c>
      <c r="T40" s="123" t="s">
        <v>19</v>
      </c>
      <c r="U40" s="123" t="s">
        <v>19</v>
      </c>
      <c r="V40" s="122">
        <v>26.5</v>
      </c>
      <c r="W40" s="123" t="s">
        <v>19</v>
      </c>
      <c r="X40" s="120" t="s">
        <v>19</v>
      </c>
      <c r="Y40" s="120" t="s">
        <v>19</v>
      </c>
      <c r="Z40" s="120" t="s">
        <v>19</v>
      </c>
      <c r="AA40" s="120" t="s">
        <v>19</v>
      </c>
      <c r="AB40" s="120" t="s">
        <v>19</v>
      </c>
      <c r="AC40" s="120" t="s">
        <v>19</v>
      </c>
      <c r="AD40" s="120" t="s">
        <v>19</v>
      </c>
      <c r="AE40" s="123" t="s">
        <v>19</v>
      </c>
      <c r="AF40" s="156" t="s">
        <v>695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125" t="s">
        <v>103</v>
      </c>
      <c r="B41" s="144">
        <v>43447</v>
      </c>
      <c r="C41" s="120">
        <v>0</v>
      </c>
      <c r="D41" s="120" t="s">
        <v>19</v>
      </c>
      <c r="E41" s="120" t="s">
        <v>19</v>
      </c>
      <c r="F41" s="120" t="s">
        <v>19</v>
      </c>
      <c r="G41" s="120">
        <v>0</v>
      </c>
      <c r="H41" s="120" t="s">
        <v>19</v>
      </c>
      <c r="I41" s="120" t="s">
        <v>19</v>
      </c>
      <c r="J41" s="120" t="s">
        <v>19</v>
      </c>
      <c r="K41" s="120" t="s">
        <v>19</v>
      </c>
      <c r="L41" s="120" t="s">
        <v>19</v>
      </c>
      <c r="M41" s="120" t="s">
        <v>19</v>
      </c>
      <c r="N41" s="120" t="s">
        <v>19</v>
      </c>
      <c r="O41" s="120" t="s">
        <v>19</v>
      </c>
      <c r="P41" s="120" t="s">
        <v>19</v>
      </c>
      <c r="Q41" s="121">
        <f t="shared" si="2"/>
        <v>0</v>
      </c>
      <c r="R41" s="39">
        <v>23.7</v>
      </c>
      <c r="S41" s="123" t="s">
        <v>19</v>
      </c>
      <c r="T41" s="123" t="s">
        <v>19</v>
      </c>
      <c r="U41" s="123" t="s">
        <v>19</v>
      </c>
      <c r="V41" s="122">
        <v>14.4</v>
      </c>
      <c r="W41" s="123" t="s">
        <v>19</v>
      </c>
      <c r="X41" s="120" t="s">
        <v>19</v>
      </c>
      <c r="Y41" s="120" t="s">
        <v>19</v>
      </c>
      <c r="Z41" s="120" t="s">
        <v>19</v>
      </c>
      <c r="AA41" s="120" t="s">
        <v>19</v>
      </c>
      <c r="AB41" s="120" t="s">
        <v>19</v>
      </c>
      <c r="AC41" s="120" t="s">
        <v>19</v>
      </c>
      <c r="AD41" s="120" t="s">
        <v>19</v>
      </c>
      <c r="AE41" s="123" t="s">
        <v>19</v>
      </c>
      <c r="AF41" s="156" t="s">
        <v>696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125" t="s">
        <v>103</v>
      </c>
      <c r="B42" s="144">
        <v>43449</v>
      </c>
      <c r="C42" s="120">
        <v>0</v>
      </c>
      <c r="D42" s="120" t="s">
        <v>19</v>
      </c>
      <c r="E42" s="120" t="s">
        <v>19</v>
      </c>
      <c r="F42" s="120" t="s">
        <v>19</v>
      </c>
      <c r="G42" s="120">
        <v>0</v>
      </c>
      <c r="H42" s="120" t="s">
        <v>19</v>
      </c>
      <c r="I42" s="120" t="s">
        <v>19</v>
      </c>
      <c r="J42" s="120" t="s">
        <v>19</v>
      </c>
      <c r="K42" s="120" t="s">
        <v>19</v>
      </c>
      <c r="L42" s="120" t="s">
        <v>19</v>
      </c>
      <c r="M42" s="120" t="s">
        <v>19</v>
      </c>
      <c r="N42" s="120" t="s">
        <v>19</v>
      </c>
      <c r="O42" s="120" t="s">
        <v>19</v>
      </c>
      <c r="P42" s="120" t="s">
        <v>19</v>
      </c>
      <c r="Q42" s="121">
        <f t="shared" si="2"/>
        <v>0</v>
      </c>
      <c r="R42" s="39">
        <v>47.1</v>
      </c>
      <c r="S42" s="123" t="s">
        <v>19</v>
      </c>
      <c r="T42" s="123" t="s">
        <v>19</v>
      </c>
      <c r="U42" s="123" t="s">
        <v>19</v>
      </c>
      <c r="V42" s="122">
        <v>38.5</v>
      </c>
      <c r="W42" s="123" t="s">
        <v>19</v>
      </c>
      <c r="X42" s="120" t="s">
        <v>19</v>
      </c>
      <c r="Y42" s="120" t="s">
        <v>19</v>
      </c>
      <c r="Z42" s="120" t="s">
        <v>19</v>
      </c>
      <c r="AA42" s="120" t="s">
        <v>19</v>
      </c>
      <c r="AB42" s="120" t="s">
        <v>19</v>
      </c>
      <c r="AC42" s="120" t="s">
        <v>19</v>
      </c>
      <c r="AD42" s="120" t="s">
        <v>19</v>
      </c>
      <c r="AE42" s="123" t="s">
        <v>19</v>
      </c>
      <c r="AF42" s="156" t="s">
        <v>697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125" t="s">
        <v>103</v>
      </c>
      <c r="B43" s="144">
        <v>43452</v>
      </c>
      <c r="C43" s="120">
        <v>0</v>
      </c>
      <c r="D43" s="120" t="s">
        <v>19</v>
      </c>
      <c r="E43" s="120" t="s">
        <v>19</v>
      </c>
      <c r="F43" s="120" t="s">
        <v>19</v>
      </c>
      <c r="G43" s="120" t="s">
        <v>19</v>
      </c>
      <c r="H43" s="120" t="s">
        <v>19</v>
      </c>
      <c r="I43" s="120" t="s">
        <v>19</v>
      </c>
      <c r="J43" s="120" t="s">
        <v>19</v>
      </c>
      <c r="K43" s="120" t="s">
        <v>19</v>
      </c>
      <c r="L43" s="120" t="s">
        <v>19</v>
      </c>
      <c r="M43" s="120" t="s">
        <v>19</v>
      </c>
      <c r="N43" s="120" t="s">
        <v>19</v>
      </c>
      <c r="O43" s="120" t="s">
        <v>19</v>
      </c>
      <c r="P43" s="120" t="s">
        <v>19</v>
      </c>
      <c r="Q43" s="121">
        <f t="shared" si="2"/>
        <v>0</v>
      </c>
      <c r="R43" s="39">
        <v>72</v>
      </c>
      <c r="S43" s="123" t="s">
        <v>19</v>
      </c>
      <c r="T43" s="123" t="s">
        <v>19</v>
      </c>
      <c r="U43" s="123" t="s">
        <v>19</v>
      </c>
      <c r="V43" s="123" t="s">
        <v>19</v>
      </c>
      <c r="W43" s="123" t="s">
        <v>19</v>
      </c>
      <c r="X43" s="120" t="s">
        <v>19</v>
      </c>
      <c r="Y43" s="120" t="s">
        <v>19</v>
      </c>
      <c r="Z43" s="120" t="s">
        <v>19</v>
      </c>
      <c r="AA43" s="120" t="s">
        <v>19</v>
      </c>
      <c r="AB43" s="120" t="s">
        <v>19</v>
      </c>
      <c r="AC43" s="120" t="s">
        <v>19</v>
      </c>
      <c r="AD43" s="120" t="s">
        <v>19</v>
      </c>
      <c r="AE43" s="123" t="s">
        <v>19</v>
      </c>
      <c r="AF43" s="156" t="s">
        <v>698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125" t="s">
        <v>103</v>
      </c>
      <c r="B44" s="144">
        <v>43457</v>
      </c>
      <c r="C44" s="120">
        <v>0</v>
      </c>
      <c r="D44" s="120" t="s">
        <v>19</v>
      </c>
      <c r="E44" s="120" t="s">
        <v>19</v>
      </c>
      <c r="F44" s="120" t="s">
        <v>19</v>
      </c>
      <c r="G44" s="120">
        <v>0</v>
      </c>
      <c r="H44" s="120">
        <v>0</v>
      </c>
      <c r="I44" s="120" t="s">
        <v>19</v>
      </c>
      <c r="J44" s="120" t="s">
        <v>19</v>
      </c>
      <c r="K44" s="120" t="s">
        <v>19</v>
      </c>
      <c r="L44" s="120" t="s">
        <v>19</v>
      </c>
      <c r="M44" s="120" t="s">
        <v>19</v>
      </c>
      <c r="N44" s="120" t="s">
        <v>19</v>
      </c>
      <c r="O44" s="120" t="s">
        <v>19</v>
      </c>
      <c r="P44" s="120" t="s">
        <v>19</v>
      </c>
      <c r="Q44" s="121">
        <f t="shared" si="2"/>
        <v>0</v>
      </c>
      <c r="R44" s="39">
        <v>116.3</v>
      </c>
      <c r="S44" s="123" t="s">
        <v>19</v>
      </c>
      <c r="T44" s="123" t="s">
        <v>19</v>
      </c>
      <c r="U44" s="123" t="s">
        <v>19</v>
      </c>
      <c r="V44" s="122">
        <v>139.1</v>
      </c>
      <c r="W44" s="122">
        <v>22.3</v>
      </c>
      <c r="X44" s="120" t="s">
        <v>19</v>
      </c>
      <c r="Y44" s="120" t="s">
        <v>19</v>
      </c>
      <c r="Z44" s="120" t="s">
        <v>19</v>
      </c>
      <c r="AA44" s="120" t="s">
        <v>19</v>
      </c>
      <c r="AB44" s="120" t="s">
        <v>19</v>
      </c>
      <c r="AC44" s="120" t="s">
        <v>19</v>
      </c>
      <c r="AD44" s="120" t="s">
        <v>19</v>
      </c>
      <c r="AE44" s="123" t="s">
        <v>19</v>
      </c>
      <c r="AF44" s="156" t="s">
        <v>699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125" t="s">
        <v>103</v>
      </c>
      <c r="B45" s="144">
        <v>43461</v>
      </c>
      <c r="C45" s="120">
        <v>0</v>
      </c>
      <c r="D45" s="120" t="s">
        <v>19</v>
      </c>
      <c r="E45" s="120" t="s">
        <v>19</v>
      </c>
      <c r="F45" s="120" t="s">
        <v>19</v>
      </c>
      <c r="G45" s="120">
        <v>0</v>
      </c>
      <c r="H45" s="120">
        <v>0</v>
      </c>
      <c r="I45" s="120" t="s">
        <v>19</v>
      </c>
      <c r="J45" s="120" t="s">
        <v>19</v>
      </c>
      <c r="K45" s="120" t="s">
        <v>19</v>
      </c>
      <c r="L45" s="120" t="s">
        <v>19</v>
      </c>
      <c r="M45" s="120" t="s">
        <v>19</v>
      </c>
      <c r="N45" s="120" t="s">
        <v>19</v>
      </c>
      <c r="O45" s="120" t="s">
        <v>19</v>
      </c>
      <c r="P45" s="120" t="s">
        <v>19</v>
      </c>
      <c r="Q45" s="121">
        <f t="shared" si="2"/>
        <v>0</v>
      </c>
      <c r="R45" s="39">
        <v>96</v>
      </c>
      <c r="S45" s="123" t="s">
        <v>19</v>
      </c>
      <c r="T45" s="123" t="s">
        <v>19</v>
      </c>
      <c r="U45" s="123" t="s">
        <v>19</v>
      </c>
      <c r="V45" s="122">
        <v>39.200000000000003</v>
      </c>
      <c r="W45" s="122">
        <v>39.4</v>
      </c>
      <c r="X45" s="120" t="s">
        <v>19</v>
      </c>
      <c r="Y45" s="120" t="s">
        <v>19</v>
      </c>
      <c r="Z45" s="120" t="s">
        <v>19</v>
      </c>
      <c r="AA45" s="120" t="s">
        <v>19</v>
      </c>
      <c r="AB45" s="120" t="s">
        <v>19</v>
      </c>
      <c r="AC45" s="120" t="s">
        <v>19</v>
      </c>
      <c r="AD45" s="120" t="s">
        <v>19</v>
      </c>
      <c r="AE45" s="123" t="s">
        <v>19</v>
      </c>
      <c r="AF45" s="156" t="s">
        <v>700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/>
      <c r="B46" s="14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65"/>
      <c r="R46" s="47"/>
      <c r="S46" s="39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30"/>
      <c r="AF46" s="38"/>
      <c r="AG46" s="25"/>
      <c r="AH46" s="25"/>
      <c r="AI46" s="25"/>
      <c r="AJ46" s="25"/>
      <c r="AK46" s="25"/>
      <c r="AL46" s="25"/>
      <c r="AM46" s="14"/>
    </row>
    <row r="47" spans="1:39" x14ac:dyDescent="0.25">
      <c r="A47" s="119" t="s">
        <v>105</v>
      </c>
      <c r="B47" s="144" t="s">
        <v>629</v>
      </c>
      <c r="C47" s="120" t="s">
        <v>19</v>
      </c>
      <c r="D47" s="120">
        <v>8</v>
      </c>
      <c r="E47" s="131">
        <v>50</v>
      </c>
      <c r="F47" s="120">
        <v>19</v>
      </c>
      <c r="G47" s="120">
        <v>4</v>
      </c>
      <c r="H47" s="120">
        <v>14</v>
      </c>
      <c r="I47" s="120" t="s">
        <v>19</v>
      </c>
      <c r="J47" s="120" t="s">
        <v>19</v>
      </c>
      <c r="K47" s="120" t="s">
        <v>19</v>
      </c>
      <c r="L47" s="120" t="s">
        <v>19</v>
      </c>
      <c r="M47" s="120" t="s">
        <v>19</v>
      </c>
      <c r="N47" s="120" t="s">
        <v>19</v>
      </c>
      <c r="O47" s="120" t="s">
        <v>19</v>
      </c>
      <c r="P47" s="120" t="s">
        <v>19</v>
      </c>
      <c r="Q47" s="121">
        <f t="shared" ref="Q47:Q52" si="3">SUM(C47:P47)</f>
        <v>95</v>
      </c>
      <c r="R47" s="123" t="s">
        <v>19</v>
      </c>
      <c r="S47" s="122">
        <v>585.20000000000005</v>
      </c>
      <c r="T47" s="122">
        <v>631.20000000000005</v>
      </c>
      <c r="U47" s="122">
        <v>267.89999999999998</v>
      </c>
      <c r="V47" s="122">
        <v>658.9</v>
      </c>
      <c r="W47" s="123" t="s">
        <v>19</v>
      </c>
      <c r="X47" s="123" t="s">
        <v>19</v>
      </c>
      <c r="Y47" s="123" t="s">
        <v>19</v>
      </c>
      <c r="Z47" s="123" t="s">
        <v>19</v>
      </c>
      <c r="AA47" s="123" t="s">
        <v>19</v>
      </c>
      <c r="AB47" s="123" t="s">
        <v>19</v>
      </c>
      <c r="AC47" s="123" t="s">
        <v>19</v>
      </c>
      <c r="AD47" s="123" t="s">
        <v>19</v>
      </c>
      <c r="AE47" s="123" t="s">
        <v>19</v>
      </c>
      <c r="AF47" s="124" t="s">
        <v>630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119" t="s">
        <v>105</v>
      </c>
      <c r="B48" s="144">
        <v>43164</v>
      </c>
      <c r="C48" s="120" t="s">
        <v>19</v>
      </c>
      <c r="D48" s="120">
        <v>53</v>
      </c>
      <c r="E48" s="131">
        <v>5</v>
      </c>
      <c r="F48" s="120">
        <v>14</v>
      </c>
      <c r="G48" s="120">
        <v>27</v>
      </c>
      <c r="H48" s="120" t="s">
        <v>19</v>
      </c>
      <c r="I48" s="120" t="s">
        <v>19</v>
      </c>
      <c r="J48" s="120" t="s">
        <v>19</v>
      </c>
      <c r="K48" s="120" t="s">
        <v>19</v>
      </c>
      <c r="L48" s="120" t="s">
        <v>19</v>
      </c>
      <c r="M48" s="120" t="s">
        <v>19</v>
      </c>
      <c r="N48" s="120" t="s">
        <v>19</v>
      </c>
      <c r="O48" s="120" t="s">
        <v>19</v>
      </c>
      <c r="P48" s="120" t="s">
        <v>19</v>
      </c>
      <c r="Q48" s="121">
        <f t="shared" si="3"/>
        <v>99</v>
      </c>
      <c r="R48" s="123" t="s">
        <v>19</v>
      </c>
      <c r="S48" s="123">
        <v>729.1</v>
      </c>
      <c r="T48" s="123">
        <v>610.6</v>
      </c>
      <c r="U48" s="123" t="s">
        <v>19</v>
      </c>
      <c r="V48" s="123">
        <v>726.7</v>
      </c>
      <c r="W48" s="123">
        <v>575.6</v>
      </c>
      <c r="X48" s="123" t="s">
        <v>19</v>
      </c>
      <c r="Y48" s="123" t="s">
        <v>19</v>
      </c>
      <c r="Z48" s="123" t="s">
        <v>19</v>
      </c>
      <c r="AA48" s="123" t="s">
        <v>19</v>
      </c>
      <c r="AB48" s="123" t="s">
        <v>19</v>
      </c>
      <c r="AC48" s="123" t="s">
        <v>19</v>
      </c>
      <c r="AD48" s="123" t="s">
        <v>19</v>
      </c>
      <c r="AE48" s="123" t="s">
        <v>19</v>
      </c>
      <c r="AF48" s="124" t="s">
        <v>638</v>
      </c>
      <c r="AG48" s="25"/>
      <c r="AH48" s="25"/>
      <c r="AI48" s="25"/>
      <c r="AJ48" s="25"/>
      <c r="AK48" s="25"/>
      <c r="AL48" s="25"/>
      <c r="AM48" s="14"/>
    </row>
    <row r="49" spans="1:39" x14ac:dyDescent="0.25">
      <c r="A49" s="119" t="s">
        <v>105</v>
      </c>
      <c r="B49" s="144">
        <v>43207</v>
      </c>
      <c r="C49" s="120" t="s">
        <v>19</v>
      </c>
      <c r="D49" s="120">
        <v>14</v>
      </c>
      <c r="E49" s="131">
        <v>3</v>
      </c>
      <c r="F49" s="120">
        <v>4</v>
      </c>
      <c r="G49" s="120">
        <v>10</v>
      </c>
      <c r="H49" s="120">
        <v>5</v>
      </c>
      <c r="I49" s="120" t="s">
        <v>19</v>
      </c>
      <c r="J49" s="120" t="s">
        <v>19</v>
      </c>
      <c r="K49" s="120" t="s">
        <v>19</v>
      </c>
      <c r="L49" s="120" t="s">
        <v>19</v>
      </c>
      <c r="M49" s="120" t="s">
        <v>19</v>
      </c>
      <c r="N49" s="120" t="s">
        <v>19</v>
      </c>
      <c r="O49" s="120" t="s">
        <v>19</v>
      </c>
      <c r="P49" s="120" t="s">
        <v>19</v>
      </c>
      <c r="Q49" s="121">
        <f t="shared" si="3"/>
        <v>36</v>
      </c>
      <c r="R49" s="123" t="s">
        <v>19</v>
      </c>
      <c r="S49" s="132">
        <v>707.3</v>
      </c>
      <c r="T49" s="132">
        <v>443.3</v>
      </c>
      <c r="U49" s="132">
        <v>303.10000000000002</v>
      </c>
      <c r="V49" s="132">
        <v>653.70000000000005</v>
      </c>
      <c r="W49" s="132">
        <v>389</v>
      </c>
      <c r="X49" s="123" t="s">
        <v>19</v>
      </c>
      <c r="Y49" s="123" t="s">
        <v>19</v>
      </c>
      <c r="Z49" s="123" t="s">
        <v>19</v>
      </c>
      <c r="AA49" s="123" t="s">
        <v>19</v>
      </c>
      <c r="AB49" s="123" t="s">
        <v>19</v>
      </c>
      <c r="AC49" s="123" t="s">
        <v>19</v>
      </c>
      <c r="AD49" s="123" t="s">
        <v>19</v>
      </c>
      <c r="AE49" s="123" t="s">
        <v>19</v>
      </c>
      <c r="AF49" s="124" t="s">
        <v>641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125" t="s">
        <v>105</v>
      </c>
      <c r="B50" s="144">
        <v>43230</v>
      </c>
      <c r="C50" s="120" t="s">
        <v>19</v>
      </c>
      <c r="D50" s="120">
        <v>13</v>
      </c>
      <c r="E50" s="131">
        <v>3</v>
      </c>
      <c r="F50" s="120">
        <v>4</v>
      </c>
      <c r="G50" s="120">
        <v>7</v>
      </c>
      <c r="H50" s="120">
        <v>1</v>
      </c>
      <c r="I50" s="120" t="s">
        <v>19</v>
      </c>
      <c r="J50" s="120" t="s">
        <v>19</v>
      </c>
      <c r="K50" s="120" t="s">
        <v>19</v>
      </c>
      <c r="L50" s="120" t="s">
        <v>19</v>
      </c>
      <c r="M50" s="120" t="s">
        <v>19</v>
      </c>
      <c r="N50" s="120" t="s">
        <v>19</v>
      </c>
      <c r="O50" s="120" t="s">
        <v>19</v>
      </c>
      <c r="P50" s="120" t="s">
        <v>19</v>
      </c>
      <c r="Q50" s="121">
        <f t="shared" si="3"/>
        <v>28</v>
      </c>
      <c r="R50" s="123" t="s">
        <v>19</v>
      </c>
      <c r="S50" s="132">
        <v>732.1</v>
      </c>
      <c r="T50" s="132">
        <v>709.2</v>
      </c>
      <c r="U50" s="132">
        <v>726.5</v>
      </c>
      <c r="V50" s="132">
        <v>729.4</v>
      </c>
      <c r="W50" s="132">
        <v>476.7</v>
      </c>
      <c r="X50" s="123" t="s">
        <v>19</v>
      </c>
      <c r="Y50" s="123" t="s">
        <v>19</v>
      </c>
      <c r="Z50" s="123" t="s">
        <v>19</v>
      </c>
      <c r="AA50" s="123" t="s">
        <v>19</v>
      </c>
      <c r="AB50" s="123" t="s">
        <v>19</v>
      </c>
      <c r="AC50" s="123" t="s">
        <v>19</v>
      </c>
      <c r="AD50" s="123" t="s">
        <v>19</v>
      </c>
      <c r="AE50" s="123" t="s">
        <v>19</v>
      </c>
      <c r="AF50" s="124" t="s">
        <v>640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125" t="s">
        <v>105</v>
      </c>
      <c r="B51" s="144">
        <v>43264</v>
      </c>
      <c r="C51" s="120" t="s">
        <v>19</v>
      </c>
      <c r="D51" s="120">
        <v>0</v>
      </c>
      <c r="E51" s="131">
        <v>0</v>
      </c>
      <c r="F51" s="120">
        <v>0</v>
      </c>
      <c r="G51" s="120">
        <v>1</v>
      </c>
      <c r="H51" s="120">
        <v>3</v>
      </c>
      <c r="I51" s="120" t="s">
        <v>19</v>
      </c>
      <c r="J51" s="120" t="s">
        <v>19</v>
      </c>
      <c r="K51" s="120" t="s">
        <v>19</v>
      </c>
      <c r="L51" s="120" t="s">
        <v>19</v>
      </c>
      <c r="M51" s="120" t="s">
        <v>19</v>
      </c>
      <c r="N51" s="120" t="s">
        <v>19</v>
      </c>
      <c r="O51" s="120" t="s">
        <v>19</v>
      </c>
      <c r="P51" s="120" t="s">
        <v>19</v>
      </c>
      <c r="Q51" s="121">
        <f t="shared" si="3"/>
        <v>4</v>
      </c>
      <c r="R51" s="123" t="s">
        <v>19</v>
      </c>
      <c r="S51" s="123">
        <v>704</v>
      </c>
      <c r="T51" s="123">
        <v>211.8</v>
      </c>
      <c r="U51" s="123">
        <v>240</v>
      </c>
      <c r="V51" s="123">
        <v>635.70000000000005</v>
      </c>
      <c r="W51" s="123">
        <v>436.3</v>
      </c>
      <c r="X51" s="123" t="s">
        <v>19</v>
      </c>
      <c r="Y51" s="123" t="s">
        <v>19</v>
      </c>
      <c r="Z51" s="123" t="s">
        <v>19</v>
      </c>
      <c r="AA51" s="123" t="s">
        <v>19</v>
      </c>
      <c r="AB51" s="123" t="s">
        <v>19</v>
      </c>
      <c r="AC51" s="123" t="s">
        <v>19</v>
      </c>
      <c r="AD51" s="123" t="s">
        <v>19</v>
      </c>
      <c r="AE51" s="123" t="s">
        <v>19</v>
      </c>
      <c r="AF51" s="124" t="s">
        <v>650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125" t="s">
        <v>105</v>
      </c>
      <c r="B52" s="144">
        <v>43283</v>
      </c>
      <c r="C52" s="120" t="s">
        <v>19</v>
      </c>
      <c r="D52" s="120" t="s">
        <v>19</v>
      </c>
      <c r="E52" s="131">
        <v>1</v>
      </c>
      <c r="F52" s="120">
        <v>0</v>
      </c>
      <c r="G52" s="120">
        <v>0</v>
      </c>
      <c r="H52" s="120">
        <v>0</v>
      </c>
      <c r="I52" s="120" t="s">
        <v>19</v>
      </c>
      <c r="J52" s="120" t="s">
        <v>19</v>
      </c>
      <c r="K52" s="120" t="s">
        <v>19</v>
      </c>
      <c r="L52" s="120" t="s">
        <v>19</v>
      </c>
      <c r="M52" s="120" t="s">
        <v>19</v>
      </c>
      <c r="N52" s="120" t="s">
        <v>19</v>
      </c>
      <c r="O52" s="120" t="s">
        <v>19</v>
      </c>
      <c r="P52" s="120" t="s">
        <v>19</v>
      </c>
      <c r="Q52" s="121">
        <f t="shared" si="3"/>
        <v>1</v>
      </c>
      <c r="R52" s="123" t="s">
        <v>19</v>
      </c>
      <c r="S52" s="123"/>
      <c r="T52" s="123"/>
      <c r="U52" s="123"/>
      <c r="V52" s="123"/>
      <c r="W52" s="123"/>
      <c r="X52" s="123" t="s">
        <v>19</v>
      </c>
      <c r="Y52" s="123" t="s">
        <v>19</v>
      </c>
      <c r="Z52" s="123" t="s">
        <v>19</v>
      </c>
      <c r="AA52" s="123" t="s">
        <v>19</v>
      </c>
      <c r="AB52" s="123" t="s">
        <v>19</v>
      </c>
      <c r="AC52" s="123" t="s">
        <v>19</v>
      </c>
      <c r="AD52" s="123" t="s">
        <v>19</v>
      </c>
      <c r="AE52" s="123" t="s">
        <v>19</v>
      </c>
      <c r="AF52" s="124" t="s">
        <v>652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/>
      <c r="B53" s="145"/>
      <c r="C53" s="24"/>
      <c r="D53" s="24"/>
      <c r="E53" s="3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5"/>
      <c r="R53" s="39"/>
      <c r="S53" s="39"/>
      <c r="T53" s="39"/>
      <c r="U53" s="39"/>
      <c r="V53" s="47"/>
      <c r="W53" s="47"/>
      <c r="X53" s="47"/>
      <c r="Y53" s="47"/>
      <c r="Z53" s="47"/>
      <c r="AA53" s="47"/>
      <c r="AB53" s="47"/>
      <c r="AC53" s="47"/>
      <c r="AD53" s="47"/>
      <c r="AE53" s="30"/>
      <c r="AG53" s="25"/>
      <c r="AH53" s="25"/>
      <c r="AI53" s="25"/>
      <c r="AJ53" s="25"/>
      <c r="AK53" s="25"/>
      <c r="AL53" s="25"/>
      <c r="AM53" s="14"/>
    </row>
    <row r="54" spans="1:39" x14ac:dyDescent="0.25">
      <c r="A54" s="125" t="s">
        <v>115</v>
      </c>
      <c r="B54" s="144">
        <v>43103</v>
      </c>
      <c r="C54" s="120" t="s">
        <v>19</v>
      </c>
      <c r="D54" s="120">
        <v>1</v>
      </c>
      <c r="E54" s="131">
        <v>3</v>
      </c>
      <c r="F54" s="120">
        <v>2</v>
      </c>
      <c r="G54" s="120" t="s">
        <v>19</v>
      </c>
      <c r="H54" s="120">
        <v>2</v>
      </c>
      <c r="I54" s="120" t="s">
        <v>19</v>
      </c>
      <c r="J54" s="120" t="s">
        <v>19</v>
      </c>
      <c r="K54" s="120" t="s">
        <v>19</v>
      </c>
      <c r="L54" s="120" t="s">
        <v>19</v>
      </c>
      <c r="M54" s="120" t="s">
        <v>19</v>
      </c>
      <c r="N54" s="120" t="s">
        <v>19</v>
      </c>
      <c r="O54" s="120" t="s">
        <v>19</v>
      </c>
      <c r="P54" s="120" t="s">
        <v>19</v>
      </c>
      <c r="Q54" s="121">
        <f t="shared" ref="Q54:Q59" si="4">SUM(C54:P54)</f>
        <v>8</v>
      </c>
      <c r="R54" s="126">
        <v>0</v>
      </c>
      <c r="S54" s="126">
        <v>67</v>
      </c>
      <c r="T54" s="126">
        <v>308</v>
      </c>
      <c r="U54" s="126">
        <v>263</v>
      </c>
      <c r="V54" s="127" t="s">
        <v>19</v>
      </c>
      <c r="W54" s="127">
        <v>238</v>
      </c>
      <c r="X54" s="127" t="s">
        <v>19</v>
      </c>
      <c r="Y54" s="127" t="s">
        <v>19</v>
      </c>
      <c r="Z54" s="127" t="s">
        <v>19</v>
      </c>
      <c r="AA54" s="127" t="s">
        <v>19</v>
      </c>
      <c r="AB54" s="127" t="s">
        <v>19</v>
      </c>
      <c r="AC54" s="127" t="s">
        <v>19</v>
      </c>
      <c r="AD54" s="127" t="s">
        <v>19</v>
      </c>
      <c r="AE54" s="127" t="s">
        <v>19</v>
      </c>
      <c r="AF54" s="133" t="s">
        <v>622</v>
      </c>
      <c r="AG54" s="42"/>
      <c r="AH54" s="25"/>
      <c r="AI54" s="25"/>
      <c r="AJ54" s="25"/>
      <c r="AK54" s="25"/>
      <c r="AL54" s="25"/>
      <c r="AM54" s="14"/>
    </row>
    <row r="55" spans="1:39" x14ac:dyDescent="0.25">
      <c r="A55" s="125" t="s">
        <v>115</v>
      </c>
      <c r="B55" s="144">
        <v>43116</v>
      </c>
      <c r="C55" s="120" t="s">
        <v>19</v>
      </c>
      <c r="D55" s="120">
        <v>32</v>
      </c>
      <c r="E55" s="131">
        <v>19</v>
      </c>
      <c r="F55" s="120">
        <v>39</v>
      </c>
      <c r="G55" s="120" t="s">
        <v>19</v>
      </c>
      <c r="H55" s="120">
        <v>60</v>
      </c>
      <c r="I55" s="120" t="s">
        <v>19</v>
      </c>
      <c r="J55" s="120" t="s">
        <v>19</v>
      </c>
      <c r="K55" s="120" t="s">
        <v>19</v>
      </c>
      <c r="L55" s="120" t="s">
        <v>19</v>
      </c>
      <c r="M55" s="120" t="s">
        <v>19</v>
      </c>
      <c r="N55" s="120" t="s">
        <v>19</v>
      </c>
      <c r="O55" s="120" t="s">
        <v>19</v>
      </c>
      <c r="P55" s="120" t="s">
        <v>19</v>
      </c>
      <c r="Q55" s="121">
        <f t="shared" si="4"/>
        <v>150</v>
      </c>
      <c r="R55" s="126">
        <v>42</v>
      </c>
      <c r="S55" s="126">
        <v>162</v>
      </c>
      <c r="T55" s="126">
        <v>294</v>
      </c>
      <c r="U55" s="126">
        <v>214</v>
      </c>
      <c r="V55" s="127" t="s">
        <v>19</v>
      </c>
      <c r="W55" s="127">
        <v>255</v>
      </c>
      <c r="X55" s="127" t="s">
        <v>19</v>
      </c>
      <c r="Y55" s="127" t="s">
        <v>19</v>
      </c>
      <c r="Z55" s="127" t="s">
        <v>19</v>
      </c>
      <c r="AA55" s="127" t="s">
        <v>19</v>
      </c>
      <c r="AB55" s="127" t="s">
        <v>19</v>
      </c>
      <c r="AC55" s="127" t="s">
        <v>19</v>
      </c>
      <c r="AD55" s="127" t="s">
        <v>19</v>
      </c>
      <c r="AE55" s="127" t="s">
        <v>19</v>
      </c>
      <c r="AF55" s="133" t="s">
        <v>624</v>
      </c>
      <c r="AG55" s="42"/>
      <c r="AH55" s="25"/>
      <c r="AI55" s="25"/>
      <c r="AJ55" s="25"/>
      <c r="AK55" s="25"/>
      <c r="AL55" s="25"/>
      <c r="AM55" s="14"/>
    </row>
    <row r="56" spans="1:39" x14ac:dyDescent="0.25">
      <c r="A56" s="125" t="s">
        <v>115</v>
      </c>
      <c r="B56" s="144">
        <v>43130</v>
      </c>
      <c r="C56" s="119">
        <v>3</v>
      </c>
      <c r="D56" s="134">
        <v>8</v>
      </c>
      <c r="E56" s="134">
        <v>8</v>
      </c>
      <c r="F56" s="134">
        <v>15</v>
      </c>
      <c r="G56" s="120" t="s">
        <v>19</v>
      </c>
      <c r="H56" s="120">
        <v>27</v>
      </c>
      <c r="I56" s="120" t="s">
        <v>19</v>
      </c>
      <c r="J56" s="120" t="s">
        <v>19</v>
      </c>
      <c r="K56" s="120" t="s">
        <v>19</v>
      </c>
      <c r="L56" s="120" t="s">
        <v>19</v>
      </c>
      <c r="M56" s="120" t="s">
        <v>19</v>
      </c>
      <c r="N56" s="120" t="s">
        <v>19</v>
      </c>
      <c r="O56" s="120" t="s">
        <v>19</v>
      </c>
      <c r="P56" s="120" t="s">
        <v>19</v>
      </c>
      <c r="Q56" s="121">
        <f t="shared" si="4"/>
        <v>61</v>
      </c>
      <c r="R56" s="126">
        <v>26</v>
      </c>
      <c r="S56" s="126">
        <v>234</v>
      </c>
      <c r="T56" s="126">
        <v>307</v>
      </c>
      <c r="U56" s="126">
        <v>285</v>
      </c>
      <c r="V56" s="127" t="s">
        <v>19</v>
      </c>
      <c r="W56" s="127">
        <v>199</v>
      </c>
      <c r="X56" s="127" t="s">
        <v>19</v>
      </c>
      <c r="Y56" s="127" t="s">
        <v>19</v>
      </c>
      <c r="Z56" s="127" t="s">
        <v>19</v>
      </c>
      <c r="AA56" s="127" t="s">
        <v>19</v>
      </c>
      <c r="AB56" s="127" t="s">
        <v>19</v>
      </c>
      <c r="AC56" s="127" t="s">
        <v>19</v>
      </c>
      <c r="AD56" s="127" t="s">
        <v>19</v>
      </c>
      <c r="AE56" s="127" t="s">
        <v>19</v>
      </c>
      <c r="AF56" s="135" t="s">
        <v>628</v>
      </c>
      <c r="AG56" s="42"/>
      <c r="AH56" s="25"/>
      <c r="AI56" s="25"/>
      <c r="AJ56" s="25"/>
      <c r="AK56" s="25"/>
      <c r="AL56" s="25"/>
      <c r="AM56" s="14"/>
    </row>
    <row r="57" spans="1:39" x14ac:dyDescent="0.25">
      <c r="A57" s="125" t="s">
        <v>115</v>
      </c>
      <c r="B57" s="144">
        <v>43144</v>
      </c>
      <c r="C57" s="119">
        <v>52</v>
      </c>
      <c r="D57" s="134">
        <v>48</v>
      </c>
      <c r="E57" s="134">
        <v>22</v>
      </c>
      <c r="F57" s="134">
        <v>58</v>
      </c>
      <c r="G57" s="120" t="s">
        <v>19</v>
      </c>
      <c r="H57" s="120">
        <v>67</v>
      </c>
      <c r="I57" s="120" t="s">
        <v>19</v>
      </c>
      <c r="J57" s="120" t="s">
        <v>19</v>
      </c>
      <c r="K57" s="120" t="s">
        <v>19</v>
      </c>
      <c r="L57" s="120" t="s">
        <v>19</v>
      </c>
      <c r="M57" s="120" t="s">
        <v>19</v>
      </c>
      <c r="N57" s="120" t="s">
        <v>19</v>
      </c>
      <c r="O57" s="120" t="s">
        <v>19</v>
      </c>
      <c r="P57" s="120" t="s">
        <v>19</v>
      </c>
      <c r="Q57" s="121">
        <f t="shared" si="4"/>
        <v>247</v>
      </c>
      <c r="R57" s="126">
        <v>282</v>
      </c>
      <c r="S57" s="126">
        <v>303</v>
      </c>
      <c r="T57" s="126">
        <v>326</v>
      </c>
      <c r="U57" s="126">
        <v>225</v>
      </c>
      <c r="V57" s="127" t="s">
        <v>19</v>
      </c>
      <c r="W57" s="127">
        <v>144</v>
      </c>
      <c r="X57" s="127" t="s">
        <v>19</v>
      </c>
      <c r="Y57" s="127" t="s">
        <v>19</v>
      </c>
      <c r="Z57" s="127" t="s">
        <v>19</v>
      </c>
      <c r="AA57" s="127" t="s">
        <v>19</v>
      </c>
      <c r="AB57" s="127" t="s">
        <v>19</v>
      </c>
      <c r="AC57" s="127" t="s">
        <v>19</v>
      </c>
      <c r="AD57" s="127" t="s">
        <v>19</v>
      </c>
      <c r="AE57" s="127" t="s">
        <v>19</v>
      </c>
      <c r="AF57" s="135" t="s">
        <v>628</v>
      </c>
      <c r="AG57" s="42"/>
      <c r="AH57" s="25"/>
      <c r="AI57" s="25"/>
      <c r="AJ57" s="25"/>
      <c r="AK57" s="25"/>
      <c r="AL57" s="25"/>
      <c r="AM57" s="14"/>
    </row>
    <row r="58" spans="1:39" x14ac:dyDescent="0.25">
      <c r="A58" s="125" t="s">
        <v>115</v>
      </c>
      <c r="B58" s="144">
        <v>43158</v>
      </c>
      <c r="C58" s="119">
        <v>2</v>
      </c>
      <c r="D58" s="134">
        <v>10</v>
      </c>
      <c r="E58" s="134">
        <v>16</v>
      </c>
      <c r="F58" s="134">
        <v>14</v>
      </c>
      <c r="G58" s="120" t="s">
        <v>19</v>
      </c>
      <c r="H58" s="120">
        <v>14</v>
      </c>
      <c r="I58" s="120" t="s">
        <v>19</v>
      </c>
      <c r="J58" s="120" t="s">
        <v>19</v>
      </c>
      <c r="K58" s="120" t="s">
        <v>19</v>
      </c>
      <c r="L58" s="120" t="s">
        <v>19</v>
      </c>
      <c r="M58" s="120" t="s">
        <v>19</v>
      </c>
      <c r="N58" s="120" t="s">
        <v>19</v>
      </c>
      <c r="O58" s="120" t="s">
        <v>19</v>
      </c>
      <c r="P58" s="120" t="s">
        <v>19</v>
      </c>
      <c r="Q58" s="121">
        <f t="shared" si="4"/>
        <v>56</v>
      </c>
      <c r="R58" s="126">
        <v>195</v>
      </c>
      <c r="S58" s="126">
        <v>248</v>
      </c>
      <c r="T58" s="126">
        <v>314</v>
      </c>
      <c r="U58" s="126">
        <v>251</v>
      </c>
      <c r="V58" s="127" t="s">
        <v>19</v>
      </c>
      <c r="W58" s="127">
        <v>160</v>
      </c>
      <c r="X58" s="127" t="s">
        <v>19</v>
      </c>
      <c r="Y58" s="127" t="s">
        <v>19</v>
      </c>
      <c r="Z58" s="127" t="s">
        <v>19</v>
      </c>
      <c r="AA58" s="127" t="s">
        <v>19</v>
      </c>
      <c r="AB58" s="127" t="s">
        <v>19</v>
      </c>
      <c r="AC58" s="127" t="s">
        <v>19</v>
      </c>
      <c r="AD58" s="127" t="s">
        <v>19</v>
      </c>
      <c r="AE58" s="127" t="s">
        <v>19</v>
      </c>
      <c r="AF58" s="135" t="s">
        <v>628</v>
      </c>
      <c r="AG58" s="42"/>
      <c r="AH58" s="25"/>
      <c r="AI58" s="25"/>
      <c r="AJ58" s="25"/>
      <c r="AK58" s="25"/>
      <c r="AL58" s="25"/>
      <c r="AM58" s="14"/>
    </row>
    <row r="59" spans="1:39" x14ac:dyDescent="0.25">
      <c r="A59" s="125" t="s">
        <v>115</v>
      </c>
      <c r="B59" s="144">
        <v>43172</v>
      </c>
      <c r="C59" s="119">
        <v>0</v>
      </c>
      <c r="D59" s="134">
        <v>15</v>
      </c>
      <c r="E59" s="134">
        <v>0</v>
      </c>
      <c r="F59" s="134">
        <v>0</v>
      </c>
      <c r="G59" s="120" t="s">
        <v>19</v>
      </c>
      <c r="H59" s="120">
        <v>0</v>
      </c>
      <c r="I59" s="120" t="s">
        <v>19</v>
      </c>
      <c r="J59" s="120" t="s">
        <v>19</v>
      </c>
      <c r="K59" s="120" t="s">
        <v>19</v>
      </c>
      <c r="L59" s="120" t="s">
        <v>19</v>
      </c>
      <c r="M59" s="120" t="s">
        <v>19</v>
      </c>
      <c r="N59" s="120" t="s">
        <v>19</v>
      </c>
      <c r="O59" s="120" t="s">
        <v>19</v>
      </c>
      <c r="P59" s="120" t="s">
        <v>19</v>
      </c>
      <c r="Q59" s="121">
        <f t="shared" si="4"/>
        <v>15</v>
      </c>
      <c r="R59" s="126">
        <v>288</v>
      </c>
      <c r="S59" s="126">
        <v>280</v>
      </c>
      <c r="T59" s="126">
        <v>239</v>
      </c>
      <c r="U59" s="126">
        <v>166</v>
      </c>
      <c r="V59" s="127" t="s">
        <v>19</v>
      </c>
      <c r="W59" s="127">
        <v>37</v>
      </c>
      <c r="X59" s="127" t="s">
        <v>19</v>
      </c>
      <c r="Y59" s="127" t="s">
        <v>19</v>
      </c>
      <c r="Z59" s="127" t="s">
        <v>19</v>
      </c>
      <c r="AA59" s="127" t="s">
        <v>19</v>
      </c>
      <c r="AB59" s="127" t="s">
        <v>19</v>
      </c>
      <c r="AC59" s="127" t="s">
        <v>19</v>
      </c>
      <c r="AD59" s="127" t="s">
        <v>19</v>
      </c>
      <c r="AE59" s="127" t="s">
        <v>19</v>
      </c>
      <c r="AF59" s="135" t="s">
        <v>628</v>
      </c>
      <c r="AG59" s="42"/>
      <c r="AH59" s="25"/>
      <c r="AI59" s="25"/>
      <c r="AJ59" s="25"/>
      <c r="AK59" s="25"/>
      <c r="AL59" s="25"/>
      <c r="AM59" s="14"/>
    </row>
    <row r="60" spans="1:39" x14ac:dyDescent="0.25">
      <c r="A60" s="125" t="s">
        <v>115</v>
      </c>
      <c r="B60" s="144">
        <v>43187</v>
      </c>
      <c r="C60" s="119">
        <v>0</v>
      </c>
      <c r="D60" s="134">
        <v>4</v>
      </c>
      <c r="E60" s="134">
        <v>2</v>
      </c>
      <c r="F60" s="134">
        <v>2</v>
      </c>
      <c r="G60" s="120" t="s">
        <v>19</v>
      </c>
      <c r="H60" s="120">
        <v>2</v>
      </c>
      <c r="I60" s="120" t="s">
        <v>19</v>
      </c>
      <c r="J60" s="120" t="s">
        <v>19</v>
      </c>
      <c r="K60" s="120" t="s">
        <v>19</v>
      </c>
      <c r="L60" s="120" t="s">
        <v>19</v>
      </c>
      <c r="M60" s="120" t="s">
        <v>19</v>
      </c>
      <c r="N60" s="120" t="s">
        <v>19</v>
      </c>
      <c r="O60" s="120" t="s">
        <v>19</v>
      </c>
      <c r="P60" s="120" t="s">
        <v>19</v>
      </c>
      <c r="Q60" s="121">
        <f t="shared" ref="Q60:Q67" si="5">SUM(C60:P60)</f>
        <v>10</v>
      </c>
      <c r="R60" s="126">
        <v>348</v>
      </c>
      <c r="S60" s="126">
        <v>348</v>
      </c>
      <c r="T60" s="126">
        <v>358</v>
      </c>
      <c r="U60" s="126">
        <v>332</v>
      </c>
      <c r="V60" s="127" t="s">
        <v>19</v>
      </c>
      <c r="W60" s="127">
        <v>119</v>
      </c>
      <c r="X60" s="127" t="s">
        <v>19</v>
      </c>
      <c r="Y60" s="127" t="s">
        <v>19</v>
      </c>
      <c r="Z60" s="127" t="s">
        <v>19</v>
      </c>
      <c r="AA60" s="127" t="s">
        <v>19</v>
      </c>
      <c r="AB60" s="127" t="s">
        <v>19</v>
      </c>
      <c r="AC60" s="127" t="s">
        <v>19</v>
      </c>
      <c r="AD60" s="127" t="s">
        <v>19</v>
      </c>
      <c r="AE60" s="127" t="s">
        <v>19</v>
      </c>
      <c r="AF60" s="135" t="s">
        <v>628</v>
      </c>
      <c r="AG60" s="42"/>
      <c r="AH60" s="25"/>
      <c r="AI60" s="25"/>
      <c r="AJ60" s="25"/>
      <c r="AK60" s="25"/>
      <c r="AL60" s="25"/>
      <c r="AM60" s="14"/>
    </row>
    <row r="61" spans="1:39" x14ac:dyDescent="0.25">
      <c r="A61" s="125" t="s">
        <v>115</v>
      </c>
      <c r="B61" s="144">
        <v>43201</v>
      </c>
      <c r="C61" s="119">
        <v>0</v>
      </c>
      <c r="D61" s="134">
        <v>0</v>
      </c>
      <c r="E61" s="134">
        <v>1</v>
      </c>
      <c r="F61" s="134">
        <v>4</v>
      </c>
      <c r="G61" s="120" t="s">
        <v>19</v>
      </c>
      <c r="H61" s="120">
        <v>1</v>
      </c>
      <c r="I61" s="120" t="s">
        <v>19</v>
      </c>
      <c r="J61" s="120" t="s">
        <v>19</v>
      </c>
      <c r="K61" s="120" t="s">
        <v>19</v>
      </c>
      <c r="L61" s="120" t="s">
        <v>19</v>
      </c>
      <c r="M61" s="120" t="s">
        <v>19</v>
      </c>
      <c r="N61" s="120" t="s">
        <v>19</v>
      </c>
      <c r="O61" s="120" t="s">
        <v>19</v>
      </c>
      <c r="P61" s="120" t="s">
        <v>19</v>
      </c>
      <c r="Q61" s="121">
        <f t="shared" si="5"/>
        <v>6</v>
      </c>
      <c r="R61" s="126">
        <v>243</v>
      </c>
      <c r="S61" s="126">
        <v>187</v>
      </c>
      <c r="T61" s="126">
        <v>181</v>
      </c>
      <c r="U61" s="126">
        <v>259</v>
      </c>
      <c r="V61" s="127" t="s">
        <v>19</v>
      </c>
      <c r="W61" s="127">
        <v>221</v>
      </c>
      <c r="X61" s="127" t="s">
        <v>19</v>
      </c>
      <c r="Y61" s="127" t="s">
        <v>19</v>
      </c>
      <c r="Z61" s="127" t="s">
        <v>19</v>
      </c>
      <c r="AA61" s="127" t="s">
        <v>19</v>
      </c>
      <c r="AB61" s="127" t="s">
        <v>19</v>
      </c>
      <c r="AC61" s="127" t="s">
        <v>19</v>
      </c>
      <c r="AD61" s="127" t="s">
        <v>19</v>
      </c>
      <c r="AE61" s="127" t="s">
        <v>19</v>
      </c>
      <c r="AF61" s="135" t="s">
        <v>637</v>
      </c>
      <c r="AG61" s="42"/>
      <c r="AH61" s="25"/>
      <c r="AI61" s="25"/>
      <c r="AJ61" s="25"/>
      <c r="AK61" s="25"/>
      <c r="AL61" s="25"/>
      <c r="AM61" s="14"/>
    </row>
    <row r="62" spans="1:39" x14ac:dyDescent="0.25">
      <c r="A62" s="125" t="s">
        <v>115</v>
      </c>
      <c r="B62" s="144">
        <v>43222</v>
      </c>
      <c r="C62" s="119">
        <v>0</v>
      </c>
      <c r="D62" s="134">
        <v>2</v>
      </c>
      <c r="E62" s="134">
        <v>0</v>
      </c>
      <c r="F62" s="134">
        <v>1</v>
      </c>
      <c r="G62" s="120" t="s">
        <v>19</v>
      </c>
      <c r="H62" s="120">
        <v>0</v>
      </c>
      <c r="I62" s="120" t="s">
        <v>19</v>
      </c>
      <c r="J62" s="120" t="s">
        <v>19</v>
      </c>
      <c r="K62" s="120" t="s">
        <v>19</v>
      </c>
      <c r="L62" s="120" t="s">
        <v>19</v>
      </c>
      <c r="M62" s="120" t="s">
        <v>19</v>
      </c>
      <c r="N62" s="120" t="s">
        <v>19</v>
      </c>
      <c r="O62" s="120" t="s">
        <v>19</v>
      </c>
      <c r="P62" s="120" t="s">
        <v>19</v>
      </c>
      <c r="Q62" s="121">
        <f t="shared" si="5"/>
        <v>3</v>
      </c>
      <c r="R62" s="126">
        <v>470</v>
      </c>
      <c r="S62" s="126">
        <v>401</v>
      </c>
      <c r="T62" s="126">
        <v>209</v>
      </c>
      <c r="U62" s="126">
        <v>496</v>
      </c>
      <c r="V62" s="127" t="s">
        <v>19</v>
      </c>
      <c r="W62" s="127">
        <v>490</v>
      </c>
      <c r="X62" s="127" t="s">
        <v>19</v>
      </c>
      <c r="Y62" s="127" t="s">
        <v>19</v>
      </c>
      <c r="Z62" s="127" t="s">
        <v>19</v>
      </c>
      <c r="AA62" s="127" t="s">
        <v>19</v>
      </c>
      <c r="AB62" s="127" t="s">
        <v>19</v>
      </c>
      <c r="AC62" s="127" t="s">
        <v>19</v>
      </c>
      <c r="AD62" s="127" t="s">
        <v>19</v>
      </c>
      <c r="AE62" s="127" t="s">
        <v>19</v>
      </c>
      <c r="AF62" s="135" t="s">
        <v>639</v>
      </c>
      <c r="AG62" s="42"/>
      <c r="AH62" s="25"/>
      <c r="AI62" s="25"/>
      <c r="AJ62" s="25"/>
      <c r="AK62" s="25"/>
      <c r="AL62" s="25"/>
      <c r="AM62" s="14"/>
    </row>
    <row r="63" spans="1:39" x14ac:dyDescent="0.25">
      <c r="A63" s="136" t="s">
        <v>115</v>
      </c>
      <c r="B63" s="144">
        <v>43237</v>
      </c>
      <c r="C63" s="119">
        <v>15</v>
      </c>
      <c r="D63" s="134">
        <v>17</v>
      </c>
      <c r="E63" s="134">
        <v>32</v>
      </c>
      <c r="F63" s="134">
        <v>46</v>
      </c>
      <c r="G63" s="120" t="s">
        <v>19</v>
      </c>
      <c r="H63" s="120">
        <v>14</v>
      </c>
      <c r="I63" s="120" t="s">
        <v>19</v>
      </c>
      <c r="J63" s="120" t="s">
        <v>19</v>
      </c>
      <c r="K63" s="120" t="s">
        <v>19</v>
      </c>
      <c r="L63" s="120" t="s">
        <v>19</v>
      </c>
      <c r="M63" s="120" t="s">
        <v>19</v>
      </c>
      <c r="N63" s="120" t="s">
        <v>19</v>
      </c>
      <c r="O63" s="120" t="s">
        <v>19</v>
      </c>
      <c r="P63" s="120" t="s">
        <v>19</v>
      </c>
      <c r="Q63" s="121">
        <f t="shared" si="5"/>
        <v>124</v>
      </c>
      <c r="R63" s="126">
        <v>360</v>
      </c>
      <c r="S63" s="126">
        <v>296</v>
      </c>
      <c r="T63" s="126">
        <v>352</v>
      </c>
      <c r="U63" s="126">
        <v>360</v>
      </c>
      <c r="V63" s="127" t="s">
        <v>19</v>
      </c>
      <c r="W63" s="127">
        <v>360</v>
      </c>
      <c r="X63" s="127" t="s">
        <v>19</v>
      </c>
      <c r="Y63" s="127" t="s">
        <v>19</v>
      </c>
      <c r="Z63" s="127" t="s">
        <v>19</v>
      </c>
      <c r="AA63" s="127" t="s">
        <v>19</v>
      </c>
      <c r="AB63" s="127" t="s">
        <v>19</v>
      </c>
      <c r="AC63" s="127" t="s">
        <v>19</v>
      </c>
      <c r="AD63" s="127" t="s">
        <v>19</v>
      </c>
      <c r="AE63" s="127" t="s">
        <v>19</v>
      </c>
      <c r="AF63" s="135" t="s">
        <v>642</v>
      </c>
      <c r="AG63" s="42"/>
      <c r="AH63" s="25"/>
      <c r="AI63" s="25"/>
      <c r="AJ63" s="25"/>
      <c r="AK63" s="25"/>
      <c r="AL63" s="25"/>
      <c r="AM63" s="14"/>
    </row>
    <row r="64" spans="1:39" x14ac:dyDescent="0.25">
      <c r="A64" s="136" t="s">
        <v>115</v>
      </c>
      <c r="B64" s="144">
        <v>43249</v>
      </c>
      <c r="C64" s="119">
        <v>1</v>
      </c>
      <c r="D64" s="134">
        <v>2</v>
      </c>
      <c r="E64" s="134">
        <v>0</v>
      </c>
      <c r="F64" s="134">
        <v>0</v>
      </c>
      <c r="G64" s="120" t="s">
        <v>19</v>
      </c>
      <c r="H64" s="120">
        <v>1</v>
      </c>
      <c r="I64" s="120" t="s">
        <v>19</v>
      </c>
      <c r="J64" s="120" t="s">
        <v>19</v>
      </c>
      <c r="K64" s="120" t="s">
        <v>19</v>
      </c>
      <c r="L64" s="120" t="s">
        <v>19</v>
      </c>
      <c r="M64" s="120" t="s">
        <v>19</v>
      </c>
      <c r="N64" s="120" t="s">
        <v>19</v>
      </c>
      <c r="O64" s="120" t="s">
        <v>19</v>
      </c>
      <c r="P64" s="120" t="s">
        <v>19</v>
      </c>
      <c r="Q64" s="121">
        <f t="shared" si="5"/>
        <v>4</v>
      </c>
      <c r="R64" s="126">
        <v>432</v>
      </c>
      <c r="S64" s="126">
        <v>430</v>
      </c>
      <c r="T64" s="126">
        <v>431</v>
      </c>
      <c r="U64" s="126">
        <v>434</v>
      </c>
      <c r="V64" s="127" t="s">
        <v>19</v>
      </c>
      <c r="W64" s="127">
        <v>434</v>
      </c>
      <c r="X64" s="127" t="s">
        <v>19</v>
      </c>
      <c r="Y64" s="127" t="s">
        <v>19</v>
      </c>
      <c r="Z64" s="127" t="s">
        <v>19</v>
      </c>
      <c r="AA64" s="127" t="s">
        <v>19</v>
      </c>
      <c r="AB64" s="127" t="s">
        <v>19</v>
      </c>
      <c r="AC64" s="127" t="s">
        <v>19</v>
      </c>
      <c r="AD64" s="127" t="s">
        <v>19</v>
      </c>
      <c r="AE64" s="127" t="s">
        <v>19</v>
      </c>
      <c r="AF64" s="137" t="s">
        <v>644</v>
      </c>
      <c r="AG64" s="42"/>
      <c r="AH64" s="25"/>
      <c r="AI64" s="25"/>
      <c r="AJ64" s="25"/>
      <c r="AK64" s="25"/>
      <c r="AL64" s="25"/>
      <c r="AM64" s="14"/>
    </row>
    <row r="65" spans="1:39" x14ac:dyDescent="0.25">
      <c r="A65" s="136" t="s">
        <v>115</v>
      </c>
      <c r="B65" s="144">
        <v>43263</v>
      </c>
      <c r="C65" s="119">
        <v>0</v>
      </c>
      <c r="D65" s="134">
        <v>0</v>
      </c>
      <c r="E65" s="134">
        <v>0</v>
      </c>
      <c r="F65" s="134">
        <v>0</v>
      </c>
      <c r="G65" s="120" t="s">
        <v>19</v>
      </c>
      <c r="H65" s="120">
        <v>0</v>
      </c>
      <c r="I65" s="120" t="s">
        <v>19</v>
      </c>
      <c r="J65" s="120" t="s">
        <v>19</v>
      </c>
      <c r="K65" s="120" t="s">
        <v>19</v>
      </c>
      <c r="L65" s="120" t="s">
        <v>19</v>
      </c>
      <c r="M65" s="120" t="s">
        <v>19</v>
      </c>
      <c r="N65" s="120" t="s">
        <v>19</v>
      </c>
      <c r="O65" s="120" t="s">
        <v>19</v>
      </c>
      <c r="P65" s="120" t="s">
        <v>19</v>
      </c>
      <c r="Q65" s="121">
        <f t="shared" si="5"/>
        <v>0</v>
      </c>
      <c r="R65" s="126">
        <v>326</v>
      </c>
      <c r="S65" s="126">
        <v>311</v>
      </c>
      <c r="T65" s="126">
        <v>275</v>
      </c>
      <c r="U65" s="126">
        <v>322</v>
      </c>
      <c r="V65" s="127" t="s">
        <v>19</v>
      </c>
      <c r="W65" s="127">
        <v>332</v>
      </c>
      <c r="X65" s="127" t="s">
        <v>19</v>
      </c>
      <c r="Y65" s="127" t="s">
        <v>19</v>
      </c>
      <c r="Z65" s="127" t="s">
        <v>19</v>
      </c>
      <c r="AA65" s="127" t="s">
        <v>19</v>
      </c>
      <c r="AB65" s="127" t="s">
        <v>19</v>
      </c>
      <c r="AC65" s="127" t="s">
        <v>19</v>
      </c>
      <c r="AD65" s="127" t="s">
        <v>19</v>
      </c>
      <c r="AE65" s="127" t="s">
        <v>19</v>
      </c>
      <c r="AF65" s="137" t="s">
        <v>649</v>
      </c>
      <c r="AG65" s="42"/>
      <c r="AH65" s="25"/>
      <c r="AI65" s="25"/>
      <c r="AJ65" s="25"/>
      <c r="AK65" s="25"/>
      <c r="AL65" s="25"/>
      <c r="AM65" s="14"/>
    </row>
    <row r="66" spans="1:39" x14ac:dyDescent="0.25">
      <c r="A66" s="136" t="s">
        <v>115</v>
      </c>
      <c r="B66" s="144">
        <v>43276</v>
      </c>
      <c r="C66" s="119">
        <v>0</v>
      </c>
      <c r="D66" s="134">
        <v>1</v>
      </c>
      <c r="E66" s="134">
        <v>1</v>
      </c>
      <c r="F66" s="134">
        <v>0</v>
      </c>
      <c r="G66" s="120" t="s">
        <v>19</v>
      </c>
      <c r="H66" s="120">
        <v>1</v>
      </c>
      <c r="I66" s="120" t="s">
        <v>19</v>
      </c>
      <c r="J66" s="120" t="s">
        <v>19</v>
      </c>
      <c r="K66" s="120" t="s">
        <v>19</v>
      </c>
      <c r="L66" s="120" t="s">
        <v>19</v>
      </c>
      <c r="M66" s="120" t="s">
        <v>19</v>
      </c>
      <c r="N66" s="120" t="s">
        <v>19</v>
      </c>
      <c r="O66" s="120" t="s">
        <v>19</v>
      </c>
      <c r="P66" s="120" t="s">
        <v>19</v>
      </c>
      <c r="Q66" s="121">
        <f t="shared" si="5"/>
        <v>3</v>
      </c>
      <c r="R66" s="126">
        <v>260</v>
      </c>
      <c r="S66" s="126">
        <v>151</v>
      </c>
      <c r="T66" s="126">
        <v>114</v>
      </c>
      <c r="U66" s="126">
        <v>33</v>
      </c>
      <c r="V66" s="127" t="s">
        <v>19</v>
      </c>
      <c r="W66" s="127">
        <v>192</v>
      </c>
      <c r="X66" s="127" t="s">
        <v>19</v>
      </c>
      <c r="Y66" s="127" t="s">
        <v>19</v>
      </c>
      <c r="Z66" s="127" t="s">
        <v>19</v>
      </c>
      <c r="AA66" s="127" t="s">
        <v>19</v>
      </c>
      <c r="AB66" s="127" t="s">
        <v>19</v>
      </c>
      <c r="AC66" s="127" t="s">
        <v>19</v>
      </c>
      <c r="AD66" s="127" t="s">
        <v>19</v>
      </c>
      <c r="AE66" s="127" t="s">
        <v>19</v>
      </c>
      <c r="AF66" s="137" t="s">
        <v>651</v>
      </c>
      <c r="AG66" s="42"/>
      <c r="AH66" s="25"/>
      <c r="AI66" s="25"/>
      <c r="AJ66" s="25"/>
      <c r="AK66" s="25"/>
      <c r="AL66" s="25"/>
      <c r="AM66" s="14"/>
    </row>
    <row r="67" spans="1:39" x14ac:dyDescent="0.25">
      <c r="A67" s="136" t="s">
        <v>115</v>
      </c>
      <c r="B67" s="144">
        <v>43292</v>
      </c>
      <c r="C67" s="119">
        <v>0</v>
      </c>
      <c r="D67" s="134">
        <v>0</v>
      </c>
      <c r="E67" s="134">
        <v>0</v>
      </c>
      <c r="F67" s="134">
        <v>0</v>
      </c>
      <c r="G67" s="120" t="s">
        <v>19</v>
      </c>
      <c r="H67" s="120" t="s">
        <v>19</v>
      </c>
      <c r="I67" s="120" t="s">
        <v>19</v>
      </c>
      <c r="J67" s="120" t="s">
        <v>19</v>
      </c>
      <c r="K67" s="120" t="s">
        <v>19</v>
      </c>
      <c r="L67" s="120" t="s">
        <v>19</v>
      </c>
      <c r="M67" s="120" t="s">
        <v>19</v>
      </c>
      <c r="N67" s="120" t="s">
        <v>19</v>
      </c>
      <c r="O67" s="120" t="s">
        <v>19</v>
      </c>
      <c r="P67" s="120" t="s">
        <v>19</v>
      </c>
      <c r="Q67" s="121">
        <f t="shared" si="5"/>
        <v>0</v>
      </c>
      <c r="R67" s="126">
        <v>375</v>
      </c>
      <c r="S67" s="126">
        <v>346</v>
      </c>
      <c r="T67" s="126">
        <v>90</v>
      </c>
      <c r="U67" s="126">
        <v>0</v>
      </c>
      <c r="V67" s="127" t="s">
        <v>19</v>
      </c>
      <c r="W67" s="127" t="s">
        <v>19</v>
      </c>
      <c r="X67" s="127" t="s">
        <v>19</v>
      </c>
      <c r="Y67" s="127" t="s">
        <v>19</v>
      </c>
      <c r="Z67" s="127" t="s">
        <v>19</v>
      </c>
      <c r="AA67" s="127" t="s">
        <v>19</v>
      </c>
      <c r="AB67" s="127" t="s">
        <v>19</v>
      </c>
      <c r="AC67" s="127" t="s">
        <v>19</v>
      </c>
      <c r="AD67" s="127" t="s">
        <v>19</v>
      </c>
      <c r="AE67" s="127" t="s">
        <v>19</v>
      </c>
      <c r="AF67" s="137" t="s">
        <v>653</v>
      </c>
      <c r="AG67" s="42"/>
      <c r="AH67" s="25"/>
      <c r="AI67" s="25"/>
      <c r="AJ67" s="25"/>
      <c r="AK67" s="25"/>
      <c r="AL67" s="25"/>
      <c r="AM67" s="14"/>
    </row>
    <row r="68" spans="1:39" x14ac:dyDescent="0.25">
      <c r="A68" s="136" t="s">
        <v>115</v>
      </c>
      <c r="B68" s="144">
        <v>43306</v>
      </c>
      <c r="C68" s="119">
        <v>0</v>
      </c>
      <c r="D68" s="134">
        <v>0</v>
      </c>
      <c r="E68" s="134">
        <v>0</v>
      </c>
      <c r="F68" s="134">
        <v>0</v>
      </c>
      <c r="G68" s="120" t="s">
        <v>19</v>
      </c>
      <c r="H68" s="120">
        <v>0</v>
      </c>
      <c r="I68" s="120" t="s">
        <v>19</v>
      </c>
      <c r="J68" s="120" t="s">
        <v>19</v>
      </c>
      <c r="K68" s="120" t="s">
        <v>19</v>
      </c>
      <c r="L68" s="120" t="s">
        <v>19</v>
      </c>
      <c r="M68" s="120" t="s">
        <v>19</v>
      </c>
      <c r="N68" s="120" t="s">
        <v>19</v>
      </c>
      <c r="O68" s="120" t="s">
        <v>19</v>
      </c>
      <c r="P68" s="120" t="s">
        <v>19</v>
      </c>
      <c r="Q68" s="121">
        <f>SUM(C68:P68)</f>
        <v>0</v>
      </c>
      <c r="R68" s="126">
        <v>322</v>
      </c>
      <c r="S68" s="126">
        <v>220</v>
      </c>
      <c r="T68" s="126">
        <v>20</v>
      </c>
      <c r="U68" s="126">
        <v>0</v>
      </c>
      <c r="V68" s="127" t="s">
        <v>19</v>
      </c>
      <c r="W68" s="127">
        <v>0</v>
      </c>
      <c r="X68" s="127" t="s">
        <v>19</v>
      </c>
      <c r="Y68" s="127" t="s">
        <v>19</v>
      </c>
      <c r="Z68" s="127" t="s">
        <v>19</v>
      </c>
      <c r="AA68" s="127" t="s">
        <v>19</v>
      </c>
      <c r="AB68" s="127" t="s">
        <v>19</v>
      </c>
      <c r="AC68" s="127" t="s">
        <v>19</v>
      </c>
      <c r="AD68" s="127" t="s">
        <v>19</v>
      </c>
      <c r="AE68" s="127" t="s">
        <v>19</v>
      </c>
      <c r="AF68" s="137" t="s">
        <v>656</v>
      </c>
      <c r="AG68" s="42"/>
      <c r="AH68" s="25"/>
      <c r="AI68" s="25"/>
      <c r="AJ68" s="25"/>
      <c r="AK68" s="25"/>
      <c r="AL68" s="25"/>
      <c r="AM68" s="14"/>
    </row>
    <row r="69" spans="1:39" x14ac:dyDescent="0.25">
      <c r="A69" s="136" t="s">
        <v>115</v>
      </c>
      <c r="B69" s="144">
        <v>43319</v>
      </c>
      <c r="C69" s="119">
        <v>0</v>
      </c>
      <c r="D69" s="134">
        <v>0</v>
      </c>
      <c r="E69" s="134">
        <v>0</v>
      </c>
      <c r="F69" s="134">
        <v>0</v>
      </c>
      <c r="G69" s="120" t="s">
        <v>19</v>
      </c>
      <c r="H69" s="120">
        <v>0</v>
      </c>
      <c r="I69" s="120" t="s">
        <v>19</v>
      </c>
      <c r="J69" s="120" t="s">
        <v>19</v>
      </c>
      <c r="K69" s="120" t="s">
        <v>19</v>
      </c>
      <c r="L69" s="120" t="s">
        <v>19</v>
      </c>
      <c r="M69" s="120" t="s">
        <v>19</v>
      </c>
      <c r="N69" s="120" t="s">
        <v>19</v>
      </c>
      <c r="O69" s="120" t="s">
        <v>19</v>
      </c>
      <c r="P69" s="120" t="s">
        <v>19</v>
      </c>
      <c r="Q69" s="121">
        <f>SUM(C69:P69)</f>
        <v>0</v>
      </c>
      <c r="R69" s="126">
        <v>269</v>
      </c>
      <c r="S69" s="126">
        <v>166</v>
      </c>
      <c r="T69" s="126">
        <v>3</v>
      </c>
      <c r="U69" s="126">
        <v>0</v>
      </c>
      <c r="V69" s="127" t="s">
        <v>19</v>
      </c>
      <c r="W69" s="127">
        <v>20</v>
      </c>
      <c r="X69" s="127" t="s">
        <v>19</v>
      </c>
      <c r="Y69" s="127" t="s">
        <v>19</v>
      </c>
      <c r="Z69" s="127" t="s">
        <v>19</v>
      </c>
      <c r="AA69" s="127" t="s">
        <v>19</v>
      </c>
      <c r="AB69" s="127" t="s">
        <v>19</v>
      </c>
      <c r="AC69" s="127" t="s">
        <v>19</v>
      </c>
      <c r="AD69" s="127" t="s">
        <v>19</v>
      </c>
      <c r="AE69" s="127" t="s">
        <v>19</v>
      </c>
      <c r="AF69" s="137" t="s">
        <v>656</v>
      </c>
      <c r="AG69" s="42"/>
      <c r="AH69" s="25"/>
      <c r="AI69" s="25"/>
      <c r="AJ69" s="25"/>
      <c r="AK69" s="25"/>
      <c r="AL69" s="25"/>
      <c r="AM69" s="14"/>
    </row>
    <row r="70" spans="1:39" x14ac:dyDescent="0.25">
      <c r="A70" s="136" t="s">
        <v>115</v>
      </c>
      <c r="B70" s="144">
        <v>43333</v>
      </c>
      <c r="C70" s="119">
        <v>0</v>
      </c>
      <c r="D70" s="134">
        <v>0</v>
      </c>
      <c r="E70" s="134">
        <v>0</v>
      </c>
      <c r="F70" s="134">
        <v>0</v>
      </c>
      <c r="G70" s="120" t="s">
        <v>19</v>
      </c>
      <c r="H70" s="120">
        <v>0</v>
      </c>
      <c r="I70" s="120" t="s">
        <v>19</v>
      </c>
      <c r="J70" s="120" t="s">
        <v>19</v>
      </c>
      <c r="K70" s="120" t="s">
        <v>19</v>
      </c>
      <c r="L70" s="120" t="s">
        <v>19</v>
      </c>
      <c r="M70" s="120" t="s">
        <v>19</v>
      </c>
      <c r="N70" s="120" t="s">
        <v>19</v>
      </c>
      <c r="O70" s="120" t="s">
        <v>19</v>
      </c>
      <c r="P70" s="120" t="s">
        <v>19</v>
      </c>
      <c r="Q70" s="121">
        <f>SUM(C70:P70)</f>
        <v>0</v>
      </c>
      <c r="R70" s="126">
        <v>293</v>
      </c>
      <c r="S70" s="126">
        <v>60</v>
      </c>
      <c r="T70" s="126">
        <v>0</v>
      </c>
      <c r="U70" s="126">
        <v>0</v>
      </c>
      <c r="V70" s="127" t="s">
        <v>19</v>
      </c>
      <c r="W70" s="127">
        <v>19</v>
      </c>
      <c r="X70" s="127" t="s">
        <v>19</v>
      </c>
      <c r="Y70" s="127" t="s">
        <v>19</v>
      </c>
      <c r="Z70" s="127" t="s">
        <v>19</v>
      </c>
      <c r="AA70" s="127" t="s">
        <v>19</v>
      </c>
      <c r="AB70" s="127" t="s">
        <v>19</v>
      </c>
      <c r="AC70" s="127" t="s">
        <v>19</v>
      </c>
      <c r="AD70" s="127" t="s">
        <v>19</v>
      </c>
      <c r="AE70" s="127" t="s">
        <v>19</v>
      </c>
      <c r="AF70" s="137" t="s">
        <v>658</v>
      </c>
      <c r="AG70" s="42"/>
      <c r="AH70" s="25"/>
      <c r="AI70" s="25"/>
      <c r="AJ70" s="25"/>
      <c r="AK70" s="25"/>
      <c r="AL70" s="25"/>
      <c r="AM70" s="14"/>
    </row>
    <row r="71" spans="1:39" x14ac:dyDescent="0.25">
      <c r="A71" s="136" t="s">
        <v>115</v>
      </c>
      <c r="B71" s="144">
        <v>43338</v>
      </c>
      <c r="C71" s="119">
        <v>0</v>
      </c>
      <c r="D71" s="134">
        <v>0</v>
      </c>
      <c r="E71" s="134">
        <v>0</v>
      </c>
      <c r="F71" s="134">
        <v>0</v>
      </c>
      <c r="G71" s="120" t="s">
        <v>19</v>
      </c>
      <c r="H71" s="120">
        <v>0</v>
      </c>
      <c r="I71" s="120" t="s">
        <v>19</v>
      </c>
      <c r="J71" s="120" t="s">
        <v>19</v>
      </c>
      <c r="K71" s="120" t="s">
        <v>19</v>
      </c>
      <c r="L71" s="120" t="s">
        <v>19</v>
      </c>
      <c r="M71" s="120" t="s">
        <v>19</v>
      </c>
      <c r="N71" s="120" t="s">
        <v>19</v>
      </c>
      <c r="O71" s="120" t="s">
        <v>19</v>
      </c>
      <c r="P71" s="120" t="s">
        <v>19</v>
      </c>
      <c r="Q71" s="121">
        <f>SUM(C71:P71)</f>
        <v>0</v>
      </c>
      <c r="R71" s="126">
        <v>120</v>
      </c>
      <c r="S71" s="126">
        <v>15</v>
      </c>
      <c r="T71" s="126">
        <v>0</v>
      </c>
      <c r="U71" s="126">
        <v>0</v>
      </c>
      <c r="V71" s="127" t="s">
        <v>19</v>
      </c>
      <c r="W71" s="127">
        <v>0</v>
      </c>
      <c r="X71" s="127" t="s">
        <v>19</v>
      </c>
      <c r="Y71" s="127" t="s">
        <v>19</v>
      </c>
      <c r="Z71" s="127" t="s">
        <v>19</v>
      </c>
      <c r="AA71" s="127" t="s">
        <v>19</v>
      </c>
      <c r="AB71" s="127" t="s">
        <v>19</v>
      </c>
      <c r="AC71" s="127" t="s">
        <v>19</v>
      </c>
      <c r="AD71" s="127" t="s">
        <v>19</v>
      </c>
      <c r="AE71" s="127" t="s">
        <v>19</v>
      </c>
      <c r="AF71" s="137" t="s">
        <v>659</v>
      </c>
      <c r="AG71" s="42"/>
      <c r="AH71" s="25"/>
      <c r="AI71" s="25"/>
      <c r="AJ71" s="25"/>
      <c r="AK71" s="25"/>
      <c r="AL71" s="25"/>
      <c r="AM71" s="14"/>
    </row>
    <row r="72" spans="1:39" x14ac:dyDescent="0.25">
      <c r="A72" s="136" t="s">
        <v>115</v>
      </c>
      <c r="B72" s="144">
        <v>43349</v>
      </c>
      <c r="C72" s="119">
        <v>0</v>
      </c>
      <c r="D72" s="134">
        <v>0</v>
      </c>
      <c r="E72" s="134">
        <v>0</v>
      </c>
      <c r="F72" s="134">
        <v>0</v>
      </c>
      <c r="G72" s="120" t="s">
        <v>19</v>
      </c>
      <c r="H72" s="120">
        <v>0</v>
      </c>
      <c r="I72" s="120" t="s">
        <v>19</v>
      </c>
      <c r="J72" s="120" t="s">
        <v>19</v>
      </c>
      <c r="K72" s="120" t="s">
        <v>19</v>
      </c>
      <c r="L72" s="120" t="s">
        <v>19</v>
      </c>
      <c r="M72" s="120" t="s">
        <v>19</v>
      </c>
      <c r="N72" s="120" t="s">
        <v>19</v>
      </c>
      <c r="O72" s="120" t="s">
        <v>19</v>
      </c>
      <c r="P72" s="120" t="s">
        <v>19</v>
      </c>
      <c r="Q72" s="121">
        <f t="shared" ref="Q72:Q78" si="6">SUM(C72:P72)</f>
        <v>0</v>
      </c>
      <c r="R72" s="126">
        <v>252</v>
      </c>
      <c r="S72" s="126">
        <v>121</v>
      </c>
      <c r="T72" s="126">
        <v>18</v>
      </c>
      <c r="U72" s="126">
        <v>17</v>
      </c>
      <c r="V72" s="127" t="s">
        <v>19</v>
      </c>
      <c r="W72" s="127">
        <v>0</v>
      </c>
      <c r="X72" s="127" t="s">
        <v>19</v>
      </c>
      <c r="Y72" s="127" t="s">
        <v>19</v>
      </c>
      <c r="Z72" s="127" t="s">
        <v>19</v>
      </c>
      <c r="AA72" s="127" t="s">
        <v>19</v>
      </c>
      <c r="AB72" s="127" t="s">
        <v>19</v>
      </c>
      <c r="AC72" s="127" t="s">
        <v>19</v>
      </c>
      <c r="AD72" s="127" t="s">
        <v>19</v>
      </c>
      <c r="AE72" s="127" t="s">
        <v>19</v>
      </c>
      <c r="AF72" s="137" t="s">
        <v>624</v>
      </c>
      <c r="AG72" s="42"/>
      <c r="AH72" s="25"/>
      <c r="AI72" s="25"/>
      <c r="AJ72" s="25"/>
      <c r="AK72" s="25"/>
      <c r="AL72" s="25"/>
      <c r="AM72" s="14"/>
    </row>
    <row r="73" spans="1:39" x14ac:dyDescent="0.25">
      <c r="A73" s="136" t="s">
        <v>115</v>
      </c>
      <c r="B73" s="144">
        <v>43362</v>
      </c>
      <c r="C73" s="119">
        <v>0</v>
      </c>
      <c r="D73" s="134">
        <v>0</v>
      </c>
      <c r="E73" s="134">
        <v>0</v>
      </c>
      <c r="F73" s="120" t="s">
        <v>19</v>
      </c>
      <c r="G73" s="120" t="s">
        <v>19</v>
      </c>
      <c r="H73" s="120">
        <v>0</v>
      </c>
      <c r="I73" s="120" t="s">
        <v>19</v>
      </c>
      <c r="J73" s="120" t="s">
        <v>19</v>
      </c>
      <c r="K73" s="120" t="s">
        <v>19</v>
      </c>
      <c r="L73" s="120" t="s">
        <v>19</v>
      </c>
      <c r="M73" s="120" t="s">
        <v>19</v>
      </c>
      <c r="N73" s="120" t="s">
        <v>19</v>
      </c>
      <c r="O73" s="120" t="s">
        <v>19</v>
      </c>
      <c r="P73" s="120" t="s">
        <v>19</v>
      </c>
      <c r="Q73" s="121">
        <f t="shared" si="6"/>
        <v>0</v>
      </c>
      <c r="R73" s="126">
        <v>312</v>
      </c>
      <c r="S73" s="126">
        <v>199</v>
      </c>
      <c r="T73" s="126">
        <v>7</v>
      </c>
      <c r="U73" s="127" t="s">
        <v>19</v>
      </c>
      <c r="V73" s="127" t="s">
        <v>19</v>
      </c>
      <c r="W73" s="127">
        <v>0</v>
      </c>
      <c r="X73" s="127" t="s">
        <v>19</v>
      </c>
      <c r="Y73" s="127" t="s">
        <v>19</v>
      </c>
      <c r="Z73" s="127" t="s">
        <v>19</v>
      </c>
      <c r="AA73" s="127" t="s">
        <v>19</v>
      </c>
      <c r="AB73" s="127" t="s">
        <v>19</v>
      </c>
      <c r="AC73" s="127" t="s">
        <v>19</v>
      </c>
      <c r="AD73" s="127" t="s">
        <v>19</v>
      </c>
      <c r="AE73" s="127" t="s">
        <v>19</v>
      </c>
      <c r="AF73" s="137" t="s">
        <v>662</v>
      </c>
      <c r="AG73" s="42"/>
      <c r="AH73" s="25"/>
      <c r="AI73" s="25"/>
      <c r="AJ73" s="25"/>
      <c r="AK73" s="25"/>
      <c r="AL73" s="25"/>
      <c r="AM73" s="14"/>
    </row>
    <row r="74" spans="1:39" x14ac:dyDescent="0.25">
      <c r="A74" s="136" t="s">
        <v>115</v>
      </c>
      <c r="B74" s="144">
        <v>43376</v>
      </c>
      <c r="C74" s="119">
        <v>1</v>
      </c>
      <c r="D74" s="120" t="s">
        <v>19</v>
      </c>
      <c r="E74" s="134">
        <v>0</v>
      </c>
      <c r="F74" s="134">
        <v>0</v>
      </c>
      <c r="G74" s="120" t="s">
        <v>19</v>
      </c>
      <c r="H74" s="120">
        <v>0</v>
      </c>
      <c r="I74" s="120" t="s">
        <v>19</v>
      </c>
      <c r="J74" s="120" t="s">
        <v>19</v>
      </c>
      <c r="K74" s="120" t="s">
        <v>19</v>
      </c>
      <c r="L74" s="120" t="s">
        <v>19</v>
      </c>
      <c r="M74" s="120" t="s">
        <v>19</v>
      </c>
      <c r="N74" s="120" t="s">
        <v>19</v>
      </c>
      <c r="O74" s="120" t="s">
        <v>19</v>
      </c>
      <c r="P74" s="120" t="s">
        <v>19</v>
      </c>
      <c r="Q74" s="121">
        <f t="shared" si="6"/>
        <v>1</v>
      </c>
      <c r="R74" s="126">
        <v>336</v>
      </c>
      <c r="S74" s="127">
        <v>112</v>
      </c>
      <c r="T74" s="126">
        <v>30</v>
      </c>
      <c r="U74" s="126">
        <v>0</v>
      </c>
      <c r="V74" s="127" t="s">
        <v>19</v>
      </c>
      <c r="W74" s="127">
        <v>0</v>
      </c>
      <c r="X74" s="127" t="s">
        <v>19</v>
      </c>
      <c r="Y74" s="127" t="s">
        <v>19</v>
      </c>
      <c r="Z74" s="127" t="s">
        <v>19</v>
      </c>
      <c r="AA74" s="127" t="s">
        <v>19</v>
      </c>
      <c r="AB74" s="127" t="s">
        <v>19</v>
      </c>
      <c r="AC74" s="127" t="s">
        <v>19</v>
      </c>
      <c r="AD74" s="127" t="s">
        <v>19</v>
      </c>
      <c r="AE74" s="127" t="s">
        <v>19</v>
      </c>
      <c r="AF74" s="137" t="s">
        <v>660</v>
      </c>
      <c r="AG74" s="42"/>
      <c r="AH74" s="25"/>
      <c r="AI74" s="25"/>
      <c r="AJ74" s="25"/>
      <c r="AK74" s="25"/>
      <c r="AL74" s="25"/>
      <c r="AM74" s="14"/>
    </row>
    <row r="75" spans="1:39" x14ac:dyDescent="0.25">
      <c r="A75" s="136" t="s">
        <v>115</v>
      </c>
      <c r="B75" s="144">
        <v>43390</v>
      </c>
      <c r="C75" s="119">
        <v>0</v>
      </c>
      <c r="D75" s="120" t="s">
        <v>19</v>
      </c>
      <c r="E75" s="134">
        <v>0</v>
      </c>
      <c r="F75" s="134">
        <v>0</v>
      </c>
      <c r="G75" s="120" t="s">
        <v>19</v>
      </c>
      <c r="H75" s="120">
        <v>0</v>
      </c>
      <c r="I75" s="120" t="s">
        <v>19</v>
      </c>
      <c r="J75" s="120" t="s">
        <v>19</v>
      </c>
      <c r="K75" s="120" t="s">
        <v>19</v>
      </c>
      <c r="L75" s="120" t="s">
        <v>19</v>
      </c>
      <c r="M75" s="120" t="s">
        <v>19</v>
      </c>
      <c r="N75" s="120" t="s">
        <v>19</v>
      </c>
      <c r="O75" s="120" t="s">
        <v>19</v>
      </c>
      <c r="P75" s="120" t="s">
        <v>19</v>
      </c>
      <c r="Q75" s="121">
        <f t="shared" si="6"/>
        <v>0</v>
      </c>
      <c r="R75" s="126">
        <v>125</v>
      </c>
      <c r="S75" s="127" t="s">
        <v>19</v>
      </c>
      <c r="T75" s="126">
        <v>153</v>
      </c>
      <c r="U75" s="126">
        <v>0</v>
      </c>
      <c r="V75" s="127" t="s">
        <v>19</v>
      </c>
      <c r="W75" s="127">
        <v>89</v>
      </c>
      <c r="X75" s="127" t="s">
        <v>19</v>
      </c>
      <c r="Y75" s="127" t="s">
        <v>19</v>
      </c>
      <c r="Z75" s="127" t="s">
        <v>19</v>
      </c>
      <c r="AA75" s="127" t="s">
        <v>19</v>
      </c>
      <c r="AB75" s="127" t="s">
        <v>19</v>
      </c>
      <c r="AC75" s="127" t="s">
        <v>19</v>
      </c>
      <c r="AD75" s="127" t="s">
        <v>19</v>
      </c>
      <c r="AE75" s="127" t="s">
        <v>19</v>
      </c>
      <c r="AF75" s="137" t="s">
        <v>661</v>
      </c>
      <c r="AG75" s="42"/>
      <c r="AH75" s="25"/>
      <c r="AI75" s="25"/>
      <c r="AJ75" s="25"/>
      <c r="AK75" s="25"/>
      <c r="AL75" s="25"/>
      <c r="AM75" s="14"/>
    </row>
    <row r="76" spans="1:39" x14ac:dyDescent="0.25">
      <c r="A76" s="136" t="s">
        <v>115</v>
      </c>
      <c r="B76" s="144">
        <v>43404</v>
      </c>
      <c r="C76" s="119">
        <v>0</v>
      </c>
      <c r="D76" s="134">
        <v>0</v>
      </c>
      <c r="E76" s="120" t="s">
        <v>19</v>
      </c>
      <c r="F76" s="134">
        <v>0</v>
      </c>
      <c r="G76" s="120" t="s">
        <v>19</v>
      </c>
      <c r="H76" s="120">
        <v>0</v>
      </c>
      <c r="I76" s="120" t="s">
        <v>19</v>
      </c>
      <c r="J76" s="120" t="s">
        <v>19</v>
      </c>
      <c r="K76" s="120" t="s">
        <v>19</v>
      </c>
      <c r="L76" s="120" t="s">
        <v>19</v>
      </c>
      <c r="M76" s="120" t="s">
        <v>19</v>
      </c>
      <c r="N76" s="120" t="s">
        <v>19</v>
      </c>
      <c r="O76" s="120" t="s">
        <v>19</v>
      </c>
      <c r="P76" s="120" t="s">
        <v>19</v>
      </c>
      <c r="Q76" s="121">
        <f t="shared" si="6"/>
        <v>0</v>
      </c>
      <c r="R76" s="126">
        <v>319</v>
      </c>
      <c r="S76" s="126">
        <v>84</v>
      </c>
      <c r="T76" s="127">
        <v>31</v>
      </c>
      <c r="U76" s="126">
        <v>0</v>
      </c>
      <c r="V76" s="127" t="s">
        <v>19</v>
      </c>
      <c r="W76" s="127">
        <v>13</v>
      </c>
      <c r="X76" s="127" t="s">
        <v>19</v>
      </c>
      <c r="Y76" s="127" t="s">
        <v>19</v>
      </c>
      <c r="Z76" s="127" t="s">
        <v>19</v>
      </c>
      <c r="AA76" s="127" t="s">
        <v>19</v>
      </c>
      <c r="AB76" s="127" t="s">
        <v>19</v>
      </c>
      <c r="AC76" s="127" t="s">
        <v>19</v>
      </c>
      <c r="AD76" s="127" t="s">
        <v>19</v>
      </c>
      <c r="AE76" s="127" t="s">
        <v>19</v>
      </c>
      <c r="AF76" s="137" t="s">
        <v>664</v>
      </c>
      <c r="AG76" s="42"/>
      <c r="AH76" s="25"/>
      <c r="AI76" s="25"/>
      <c r="AJ76" s="25"/>
      <c r="AK76" s="25"/>
      <c r="AL76" s="25"/>
      <c r="AM76" s="14"/>
    </row>
    <row r="77" spans="1:39" x14ac:dyDescent="0.25">
      <c r="A77" s="136" t="s">
        <v>115</v>
      </c>
      <c r="B77" s="144">
        <v>43411</v>
      </c>
      <c r="C77" s="119">
        <v>0</v>
      </c>
      <c r="D77" s="134">
        <v>0</v>
      </c>
      <c r="E77" s="120" t="s">
        <v>19</v>
      </c>
      <c r="F77" s="134">
        <v>0</v>
      </c>
      <c r="G77" s="120" t="s">
        <v>19</v>
      </c>
      <c r="H77" s="120">
        <v>0</v>
      </c>
      <c r="I77" s="120" t="s">
        <v>19</v>
      </c>
      <c r="J77" s="120" t="s">
        <v>19</v>
      </c>
      <c r="K77" s="120" t="s">
        <v>19</v>
      </c>
      <c r="L77" s="120" t="s">
        <v>19</v>
      </c>
      <c r="M77" s="120" t="s">
        <v>19</v>
      </c>
      <c r="N77" s="120" t="s">
        <v>19</v>
      </c>
      <c r="O77" s="120" t="s">
        <v>19</v>
      </c>
      <c r="P77" s="120" t="s">
        <v>19</v>
      </c>
      <c r="Q77" s="121">
        <f t="shared" si="6"/>
        <v>0</v>
      </c>
      <c r="R77" s="126">
        <v>168</v>
      </c>
      <c r="S77" s="126">
        <v>93</v>
      </c>
      <c r="T77" s="127" t="s">
        <v>19</v>
      </c>
      <c r="U77" s="126">
        <v>0</v>
      </c>
      <c r="V77" s="127" t="s">
        <v>19</v>
      </c>
      <c r="W77" s="127">
        <v>26</v>
      </c>
      <c r="X77" s="127" t="s">
        <v>19</v>
      </c>
      <c r="Y77" s="127" t="s">
        <v>19</v>
      </c>
      <c r="Z77" s="127" t="s">
        <v>19</v>
      </c>
      <c r="AA77" s="127" t="s">
        <v>19</v>
      </c>
      <c r="AB77" s="127" t="s">
        <v>19</v>
      </c>
      <c r="AC77" s="127" t="s">
        <v>19</v>
      </c>
      <c r="AD77" s="127" t="s">
        <v>19</v>
      </c>
      <c r="AE77" s="127" t="s">
        <v>19</v>
      </c>
      <c r="AF77" s="137" t="s">
        <v>663</v>
      </c>
      <c r="AG77" s="42"/>
      <c r="AH77" s="25"/>
      <c r="AI77" s="25"/>
      <c r="AJ77" s="25"/>
      <c r="AK77" s="25"/>
      <c r="AL77" s="25"/>
      <c r="AM77" s="14"/>
    </row>
    <row r="78" spans="1:39" x14ac:dyDescent="0.25">
      <c r="A78" s="136" t="s">
        <v>115</v>
      </c>
      <c r="B78" s="144">
        <v>43452</v>
      </c>
      <c r="C78" s="119">
        <v>0</v>
      </c>
      <c r="D78" s="134">
        <v>0</v>
      </c>
      <c r="E78" s="134">
        <v>1</v>
      </c>
      <c r="F78" s="134">
        <v>0</v>
      </c>
      <c r="G78" s="120" t="s">
        <v>19</v>
      </c>
      <c r="H78" s="120">
        <v>1</v>
      </c>
      <c r="I78" s="120" t="s">
        <v>19</v>
      </c>
      <c r="J78" s="120" t="s">
        <v>19</v>
      </c>
      <c r="K78" s="120" t="s">
        <v>19</v>
      </c>
      <c r="L78" s="120" t="s">
        <v>19</v>
      </c>
      <c r="M78" s="120" t="s">
        <v>19</v>
      </c>
      <c r="N78" s="120" t="s">
        <v>19</v>
      </c>
      <c r="O78" s="120" t="s">
        <v>19</v>
      </c>
      <c r="P78" s="120" t="s">
        <v>19</v>
      </c>
      <c r="Q78" s="121">
        <f t="shared" si="6"/>
        <v>2</v>
      </c>
      <c r="R78" s="126">
        <v>392</v>
      </c>
      <c r="S78" s="126">
        <v>201</v>
      </c>
      <c r="T78" s="126">
        <v>406</v>
      </c>
      <c r="U78" s="126">
        <v>42</v>
      </c>
      <c r="V78" s="127" t="s">
        <v>19</v>
      </c>
      <c r="W78" s="127">
        <v>345</v>
      </c>
      <c r="X78" s="127" t="s">
        <v>19</v>
      </c>
      <c r="Y78" s="127" t="s">
        <v>19</v>
      </c>
      <c r="Z78" s="127" t="s">
        <v>19</v>
      </c>
      <c r="AA78" s="127" t="s">
        <v>19</v>
      </c>
      <c r="AB78" s="127" t="s">
        <v>19</v>
      </c>
      <c r="AC78" s="127" t="s">
        <v>19</v>
      </c>
      <c r="AD78" s="127" t="s">
        <v>19</v>
      </c>
      <c r="AE78" s="127" t="s">
        <v>19</v>
      </c>
      <c r="AF78" s="137" t="s">
        <v>665</v>
      </c>
      <c r="AG78" s="42"/>
      <c r="AH78" s="25"/>
      <c r="AI78" s="25"/>
      <c r="AJ78" s="25"/>
      <c r="AK78" s="25"/>
      <c r="AL78" s="25"/>
      <c r="AM78" s="14"/>
    </row>
    <row r="79" spans="1:39" x14ac:dyDescent="0.25">
      <c r="B79" s="145"/>
      <c r="I79" s="24"/>
      <c r="J79" s="24"/>
      <c r="K79" s="24"/>
      <c r="L79" s="24"/>
      <c r="M79" s="24"/>
      <c r="N79" s="24"/>
      <c r="O79" s="24"/>
      <c r="P79" s="24"/>
      <c r="Q79" s="65"/>
      <c r="AE79" s="14"/>
      <c r="AM79" s="14"/>
    </row>
    <row r="80" spans="1:39" x14ac:dyDescent="0.25">
      <c r="A80" s="125" t="s">
        <v>118</v>
      </c>
      <c r="B80" s="144">
        <v>43125</v>
      </c>
      <c r="C80" s="120">
        <v>0</v>
      </c>
      <c r="D80" s="119">
        <v>2</v>
      </c>
      <c r="E80" s="119">
        <v>116</v>
      </c>
      <c r="F80" s="119">
        <v>74</v>
      </c>
      <c r="G80" s="119">
        <v>84</v>
      </c>
      <c r="H80" s="119">
        <v>17</v>
      </c>
      <c r="I80" s="120" t="s">
        <v>19</v>
      </c>
      <c r="J80" s="120" t="s">
        <v>19</v>
      </c>
      <c r="K80" s="120" t="s">
        <v>19</v>
      </c>
      <c r="L80" s="120" t="s">
        <v>19</v>
      </c>
      <c r="M80" s="120" t="s">
        <v>19</v>
      </c>
      <c r="N80" s="120" t="s">
        <v>19</v>
      </c>
      <c r="O80" s="120" t="s">
        <v>19</v>
      </c>
      <c r="P80" s="120" t="s">
        <v>19</v>
      </c>
      <c r="Q80" s="121">
        <f t="shared" ref="Q80:Q85" si="7">SUM(C80:P80)</f>
        <v>293</v>
      </c>
      <c r="R80" s="123">
        <v>32.5</v>
      </c>
      <c r="S80" s="122">
        <v>50.2</v>
      </c>
      <c r="T80" s="122">
        <v>554.79999999999995</v>
      </c>
      <c r="U80" s="122">
        <v>520.9</v>
      </c>
      <c r="V80" s="122">
        <v>709.8</v>
      </c>
      <c r="W80" s="122">
        <v>489.1</v>
      </c>
      <c r="X80" s="123" t="s">
        <v>19</v>
      </c>
      <c r="Y80" s="123" t="s">
        <v>19</v>
      </c>
      <c r="Z80" s="123" t="s">
        <v>19</v>
      </c>
      <c r="AA80" s="123" t="s">
        <v>19</v>
      </c>
      <c r="AB80" s="123" t="s">
        <v>19</v>
      </c>
      <c r="AC80" s="123" t="s">
        <v>19</v>
      </c>
      <c r="AD80" s="123" t="s">
        <v>19</v>
      </c>
      <c r="AE80" s="123" t="s">
        <v>19</v>
      </c>
      <c r="AF80" s="135" t="s">
        <v>625</v>
      </c>
      <c r="AM80" s="14"/>
    </row>
    <row r="81" spans="1:32" x14ac:dyDescent="0.25">
      <c r="A81" s="125" t="s">
        <v>118</v>
      </c>
      <c r="B81" s="146">
        <v>43153</v>
      </c>
      <c r="C81" s="138">
        <v>111</v>
      </c>
      <c r="D81" s="138">
        <v>71</v>
      </c>
      <c r="E81" s="138">
        <v>56</v>
      </c>
      <c r="F81" s="138">
        <v>50</v>
      </c>
      <c r="G81" s="138">
        <v>57</v>
      </c>
      <c r="H81" s="138">
        <v>7</v>
      </c>
      <c r="I81" s="120" t="s">
        <v>19</v>
      </c>
      <c r="J81" s="120" t="s">
        <v>19</v>
      </c>
      <c r="K81" s="120" t="s">
        <v>19</v>
      </c>
      <c r="L81" s="120" t="s">
        <v>19</v>
      </c>
      <c r="M81" s="120" t="s">
        <v>19</v>
      </c>
      <c r="N81" s="120" t="s">
        <v>19</v>
      </c>
      <c r="O81" s="120" t="s">
        <v>19</v>
      </c>
      <c r="P81" s="120" t="s">
        <v>19</v>
      </c>
      <c r="Q81" s="121">
        <f t="shared" si="7"/>
        <v>352</v>
      </c>
      <c r="R81" s="123">
        <v>489</v>
      </c>
      <c r="S81" s="122">
        <v>137.6</v>
      </c>
      <c r="T81" s="122">
        <v>594.5</v>
      </c>
      <c r="U81" s="122">
        <v>478.9</v>
      </c>
      <c r="V81" s="122">
        <v>639.87</v>
      </c>
      <c r="W81" s="122">
        <v>209</v>
      </c>
      <c r="X81" s="123" t="s">
        <v>19</v>
      </c>
      <c r="Y81" s="123" t="s">
        <v>19</v>
      </c>
      <c r="Z81" s="123" t="s">
        <v>19</v>
      </c>
      <c r="AA81" s="123" t="s">
        <v>19</v>
      </c>
      <c r="AB81" s="123" t="s">
        <v>19</v>
      </c>
      <c r="AC81" s="123" t="s">
        <v>19</v>
      </c>
      <c r="AD81" s="123" t="s">
        <v>19</v>
      </c>
      <c r="AE81" s="123" t="s">
        <v>19</v>
      </c>
      <c r="AF81" s="135" t="s">
        <v>625</v>
      </c>
    </row>
    <row r="82" spans="1:32" x14ac:dyDescent="0.25">
      <c r="A82" s="125" t="s">
        <v>118</v>
      </c>
      <c r="B82" s="146">
        <v>43187</v>
      </c>
      <c r="C82" s="138">
        <v>0</v>
      </c>
      <c r="D82" s="138">
        <v>4</v>
      </c>
      <c r="E82" s="138">
        <v>3</v>
      </c>
      <c r="F82" s="138">
        <v>2</v>
      </c>
      <c r="G82" s="138">
        <v>4</v>
      </c>
      <c r="H82" s="138">
        <v>6</v>
      </c>
      <c r="I82" s="120" t="s">
        <v>19</v>
      </c>
      <c r="J82" s="120" t="s">
        <v>19</v>
      </c>
      <c r="K82" s="120" t="s">
        <v>19</v>
      </c>
      <c r="L82" s="120" t="s">
        <v>19</v>
      </c>
      <c r="M82" s="120" t="s">
        <v>19</v>
      </c>
      <c r="N82" s="120" t="s">
        <v>19</v>
      </c>
      <c r="O82" s="120" t="s">
        <v>19</v>
      </c>
      <c r="P82" s="120" t="s">
        <v>19</v>
      </c>
      <c r="Q82" s="121">
        <f t="shared" si="7"/>
        <v>19</v>
      </c>
      <c r="R82" s="122">
        <v>127.3</v>
      </c>
      <c r="S82" s="122">
        <v>313.39999999999998</v>
      </c>
      <c r="T82" s="122">
        <v>662.3</v>
      </c>
      <c r="U82" s="122">
        <v>615.9</v>
      </c>
      <c r="V82" s="122">
        <v>665.9</v>
      </c>
      <c r="W82" s="122">
        <v>453.4</v>
      </c>
      <c r="X82" s="123" t="s">
        <v>19</v>
      </c>
      <c r="Y82" s="123" t="s">
        <v>19</v>
      </c>
      <c r="Z82" s="123" t="s">
        <v>19</v>
      </c>
      <c r="AA82" s="123" t="s">
        <v>19</v>
      </c>
      <c r="AB82" s="123" t="s">
        <v>19</v>
      </c>
      <c r="AC82" s="123" t="s">
        <v>19</v>
      </c>
      <c r="AD82" s="123" t="s">
        <v>19</v>
      </c>
      <c r="AE82" s="123" t="s">
        <v>19</v>
      </c>
      <c r="AF82" s="135" t="s">
        <v>632</v>
      </c>
    </row>
    <row r="83" spans="1:32" x14ac:dyDescent="0.25">
      <c r="A83" s="125" t="s">
        <v>118</v>
      </c>
      <c r="B83" s="144">
        <v>43216</v>
      </c>
      <c r="C83" s="120">
        <v>1</v>
      </c>
      <c r="D83" s="120">
        <v>0</v>
      </c>
      <c r="E83" s="120">
        <v>6</v>
      </c>
      <c r="F83" s="120">
        <v>1</v>
      </c>
      <c r="G83" s="120">
        <v>14</v>
      </c>
      <c r="H83" s="120">
        <v>2</v>
      </c>
      <c r="I83" s="120" t="s">
        <v>19</v>
      </c>
      <c r="J83" s="120" t="s">
        <v>19</v>
      </c>
      <c r="K83" s="120" t="s">
        <v>19</v>
      </c>
      <c r="L83" s="120" t="s">
        <v>19</v>
      </c>
      <c r="M83" s="120" t="s">
        <v>19</v>
      </c>
      <c r="N83" s="120" t="s">
        <v>19</v>
      </c>
      <c r="O83" s="120" t="s">
        <v>19</v>
      </c>
      <c r="P83" s="120" t="s">
        <v>19</v>
      </c>
      <c r="Q83" s="121">
        <f t="shared" si="7"/>
        <v>24</v>
      </c>
      <c r="R83" s="132">
        <v>662.4</v>
      </c>
      <c r="S83" s="132">
        <v>15.3</v>
      </c>
      <c r="T83" s="132">
        <v>645.20000000000005</v>
      </c>
      <c r="U83" s="132">
        <v>136.5</v>
      </c>
      <c r="V83" s="132">
        <v>561.9</v>
      </c>
      <c r="W83" s="132">
        <v>219.5</v>
      </c>
      <c r="X83" s="120" t="s">
        <v>19</v>
      </c>
      <c r="Y83" s="120" t="s">
        <v>19</v>
      </c>
      <c r="Z83" s="120" t="s">
        <v>19</v>
      </c>
      <c r="AA83" s="120" t="s">
        <v>19</v>
      </c>
      <c r="AB83" s="120" t="s">
        <v>19</v>
      </c>
      <c r="AC83" s="120" t="s">
        <v>19</v>
      </c>
      <c r="AD83" s="120" t="s">
        <v>19</v>
      </c>
      <c r="AE83" s="123" t="s">
        <v>19</v>
      </c>
      <c r="AF83" s="137" t="s">
        <v>643</v>
      </c>
    </row>
    <row r="84" spans="1:32" x14ac:dyDescent="0.25">
      <c r="A84" s="125" t="s">
        <v>118</v>
      </c>
      <c r="B84" s="146">
        <v>43251</v>
      </c>
      <c r="C84" s="119">
        <v>8</v>
      </c>
      <c r="D84" s="119">
        <v>7</v>
      </c>
      <c r="E84" s="119">
        <v>7</v>
      </c>
      <c r="F84" s="119">
        <v>14</v>
      </c>
      <c r="G84" s="119">
        <v>11</v>
      </c>
      <c r="H84" s="119">
        <v>12</v>
      </c>
      <c r="I84" s="120" t="s">
        <v>19</v>
      </c>
      <c r="J84" s="120" t="s">
        <v>19</v>
      </c>
      <c r="K84" s="120" t="s">
        <v>19</v>
      </c>
      <c r="L84" s="120" t="s">
        <v>19</v>
      </c>
      <c r="M84" s="120" t="s">
        <v>19</v>
      </c>
      <c r="N84" s="120" t="s">
        <v>19</v>
      </c>
      <c r="O84" s="120" t="s">
        <v>19</v>
      </c>
      <c r="P84" s="120" t="s">
        <v>19</v>
      </c>
      <c r="Q84" s="121">
        <f t="shared" si="7"/>
        <v>59</v>
      </c>
      <c r="R84" s="132">
        <v>843.2</v>
      </c>
      <c r="S84" s="132">
        <v>163.5</v>
      </c>
      <c r="T84" s="132">
        <v>820</v>
      </c>
      <c r="U84" s="132">
        <v>333.5</v>
      </c>
      <c r="V84" s="132">
        <v>737.9</v>
      </c>
      <c r="W84" s="132">
        <v>450.9</v>
      </c>
      <c r="X84" s="120" t="s">
        <v>19</v>
      </c>
      <c r="Y84" s="120" t="s">
        <v>19</v>
      </c>
      <c r="Z84" s="120" t="s">
        <v>19</v>
      </c>
      <c r="AA84" s="120" t="s">
        <v>19</v>
      </c>
      <c r="AB84" s="120" t="s">
        <v>19</v>
      </c>
      <c r="AC84" s="120" t="s">
        <v>19</v>
      </c>
      <c r="AD84" s="120" t="s">
        <v>19</v>
      </c>
      <c r="AE84" s="123" t="s">
        <v>19</v>
      </c>
      <c r="AF84" s="135" t="s">
        <v>625</v>
      </c>
    </row>
    <row r="85" spans="1:32" x14ac:dyDescent="0.25">
      <c r="A85" s="125" t="s">
        <v>118</v>
      </c>
      <c r="B85" s="146">
        <v>43283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119">
        <v>1</v>
      </c>
      <c r="I85" s="120" t="s">
        <v>19</v>
      </c>
      <c r="J85" s="120" t="s">
        <v>19</v>
      </c>
      <c r="K85" s="120" t="s">
        <v>19</v>
      </c>
      <c r="L85" s="120" t="s">
        <v>19</v>
      </c>
      <c r="M85" s="120" t="s">
        <v>19</v>
      </c>
      <c r="N85" s="120" t="s">
        <v>19</v>
      </c>
      <c r="O85" s="120" t="s">
        <v>19</v>
      </c>
      <c r="P85" s="120" t="s">
        <v>19</v>
      </c>
      <c r="Q85" s="121">
        <f t="shared" si="7"/>
        <v>1</v>
      </c>
      <c r="R85" s="122">
        <v>705.7</v>
      </c>
      <c r="S85" s="122">
        <v>286</v>
      </c>
      <c r="T85" s="122">
        <v>452.9</v>
      </c>
      <c r="U85" s="122">
        <v>355.2</v>
      </c>
      <c r="V85" s="122">
        <v>372.2</v>
      </c>
      <c r="W85" s="122">
        <v>141.1</v>
      </c>
      <c r="X85" s="120" t="s">
        <v>19</v>
      </c>
      <c r="Y85" s="120" t="s">
        <v>19</v>
      </c>
      <c r="Z85" s="120" t="s">
        <v>19</v>
      </c>
      <c r="AA85" s="120" t="s">
        <v>19</v>
      </c>
      <c r="AB85" s="120" t="s">
        <v>19</v>
      </c>
      <c r="AC85" s="120" t="s">
        <v>19</v>
      </c>
      <c r="AD85" s="120" t="s">
        <v>19</v>
      </c>
      <c r="AE85" s="123" t="s">
        <v>19</v>
      </c>
      <c r="AF85" s="135" t="s">
        <v>625</v>
      </c>
    </row>
    <row r="86" spans="1:32" x14ac:dyDescent="0.25">
      <c r="A86" s="125" t="s">
        <v>118</v>
      </c>
      <c r="B86" s="146">
        <v>43312</v>
      </c>
      <c r="C86" s="119">
        <v>0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120" t="s">
        <v>19</v>
      </c>
      <c r="J86" s="120" t="s">
        <v>19</v>
      </c>
      <c r="K86" s="120" t="s">
        <v>19</v>
      </c>
      <c r="L86" s="120" t="s">
        <v>19</v>
      </c>
      <c r="M86" s="120" t="s">
        <v>19</v>
      </c>
      <c r="N86" s="120" t="s">
        <v>19</v>
      </c>
      <c r="O86" s="120" t="s">
        <v>19</v>
      </c>
      <c r="P86" s="120" t="s">
        <v>19</v>
      </c>
      <c r="Q86" s="140">
        <f t="shared" ref="Q86:Q91" si="8">SUM(C86:P86)</f>
        <v>0</v>
      </c>
      <c r="R86" s="122">
        <v>677.1</v>
      </c>
      <c r="S86" s="132">
        <v>0</v>
      </c>
      <c r="T86" s="122">
        <v>247.5</v>
      </c>
      <c r="U86" s="122">
        <v>23.2</v>
      </c>
      <c r="V86" s="122">
        <v>4.0999999999999996</v>
      </c>
      <c r="W86" s="122">
        <v>0</v>
      </c>
      <c r="X86" s="141" t="s">
        <v>19</v>
      </c>
      <c r="Y86" s="120" t="s">
        <v>19</v>
      </c>
      <c r="Z86" s="120" t="s">
        <v>19</v>
      </c>
      <c r="AA86" s="120" t="s">
        <v>19</v>
      </c>
      <c r="AB86" s="120" t="s">
        <v>19</v>
      </c>
      <c r="AC86" s="120" t="s">
        <v>19</v>
      </c>
      <c r="AD86" s="120" t="s">
        <v>19</v>
      </c>
      <c r="AE86" s="123" t="s">
        <v>19</v>
      </c>
      <c r="AF86" s="135" t="s">
        <v>657</v>
      </c>
    </row>
    <row r="87" spans="1:32" x14ac:dyDescent="0.25">
      <c r="A87" s="125" t="s">
        <v>118</v>
      </c>
      <c r="B87" s="146">
        <v>43342</v>
      </c>
      <c r="C87" s="125">
        <v>1</v>
      </c>
      <c r="D87" s="120" t="s">
        <v>19</v>
      </c>
      <c r="E87" s="125">
        <v>0</v>
      </c>
      <c r="F87" s="125">
        <v>1</v>
      </c>
      <c r="G87" s="120" t="s">
        <v>19</v>
      </c>
      <c r="H87" s="125">
        <v>1</v>
      </c>
      <c r="I87" s="120" t="s">
        <v>19</v>
      </c>
      <c r="J87" s="120" t="s">
        <v>19</v>
      </c>
      <c r="K87" s="120" t="s">
        <v>19</v>
      </c>
      <c r="L87" s="120" t="s">
        <v>19</v>
      </c>
      <c r="M87" s="120" t="s">
        <v>19</v>
      </c>
      <c r="N87" s="120" t="s">
        <v>19</v>
      </c>
      <c r="O87" s="120" t="s">
        <v>19</v>
      </c>
      <c r="P87" s="120" t="s">
        <v>19</v>
      </c>
      <c r="Q87" s="140">
        <f t="shared" si="8"/>
        <v>3</v>
      </c>
      <c r="R87" s="132">
        <v>636.5</v>
      </c>
      <c r="S87" s="132">
        <v>0</v>
      </c>
      <c r="T87" s="132">
        <v>13.3</v>
      </c>
      <c r="U87" s="132">
        <v>9.4</v>
      </c>
      <c r="V87" s="132">
        <v>0</v>
      </c>
      <c r="W87" s="132">
        <v>4.2</v>
      </c>
      <c r="X87" s="141" t="s">
        <v>19</v>
      </c>
      <c r="Y87" s="120" t="s">
        <v>19</v>
      </c>
      <c r="Z87" s="120" t="s">
        <v>19</v>
      </c>
      <c r="AA87" s="120" t="s">
        <v>19</v>
      </c>
      <c r="AB87" s="120" t="s">
        <v>19</v>
      </c>
      <c r="AC87" s="120" t="s">
        <v>19</v>
      </c>
      <c r="AD87" s="120" t="s">
        <v>19</v>
      </c>
      <c r="AE87" s="123" t="s">
        <v>19</v>
      </c>
      <c r="AF87" s="133" t="s">
        <v>673</v>
      </c>
    </row>
    <row r="88" spans="1:32" x14ac:dyDescent="0.25">
      <c r="A88" s="125" t="s">
        <v>118</v>
      </c>
      <c r="B88" s="146">
        <v>43377</v>
      </c>
      <c r="C88" s="125">
        <v>0</v>
      </c>
      <c r="D88" s="120" t="s">
        <v>19</v>
      </c>
      <c r="E88" s="125">
        <v>0</v>
      </c>
      <c r="F88" s="120" t="s">
        <v>19</v>
      </c>
      <c r="G88" s="125">
        <v>0</v>
      </c>
      <c r="H88" s="125">
        <v>0</v>
      </c>
      <c r="I88" s="120" t="s">
        <v>19</v>
      </c>
      <c r="J88" s="120" t="s">
        <v>19</v>
      </c>
      <c r="K88" s="120" t="s">
        <v>19</v>
      </c>
      <c r="L88" s="120" t="s">
        <v>19</v>
      </c>
      <c r="M88" s="120" t="s">
        <v>19</v>
      </c>
      <c r="N88" s="120" t="s">
        <v>19</v>
      </c>
      <c r="O88" s="120" t="s">
        <v>19</v>
      </c>
      <c r="P88" s="120" t="s">
        <v>19</v>
      </c>
      <c r="Q88" s="140">
        <f t="shared" si="8"/>
        <v>0</v>
      </c>
      <c r="R88" s="132">
        <v>797.1</v>
      </c>
      <c r="S88" s="132">
        <v>0</v>
      </c>
      <c r="T88" s="132">
        <v>430.8</v>
      </c>
      <c r="U88" s="132">
        <v>0</v>
      </c>
      <c r="V88" s="132">
        <v>2.6</v>
      </c>
      <c r="W88" s="132">
        <v>2.2000000000000002</v>
      </c>
      <c r="X88" s="141" t="s">
        <v>19</v>
      </c>
      <c r="Y88" s="120" t="s">
        <v>19</v>
      </c>
      <c r="Z88" s="120" t="s">
        <v>19</v>
      </c>
      <c r="AA88" s="120" t="s">
        <v>19</v>
      </c>
      <c r="AB88" s="120" t="s">
        <v>19</v>
      </c>
      <c r="AC88" s="120" t="s">
        <v>19</v>
      </c>
      <c r="AD88" s="120" t="s">
        <v>19</v>
      </c>
      <c r="AE88" s="123" t="s">
        <v>19</v>
      </c>
      <c r="AF88" s="133" t="s">
        <v>672</v>
      </c>
    </row>
    <row r="89" spans="1:32" x14ac:dyDescent="0.25">
      <c r="A89" s="125" t="s">
        <v>118</v>
      </c>
      <c r="B89" s="146">
        <v>43404</v>
      </c>
      <c r="C89" s="125">
        <v>0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120" t="s">
        <v>19</v>
      </c>
      <c r="J89" s="120" t="s">
        <v>19</v>
      </c>
      <c r="K89" s="120" t="s">
        <v>19</v>
      </c>
      <c r="L89" s="120" t="s">
        <v>19</v>
      </c>
      <c r="M89" s="120" t="s">
        <v>19</v>
      </c>
      <c r="N89" s="120" t="s">
        <v>19</v>
      </c>
      <c r="O89" s="120" t="s">
        <v>19</v>
      </c>
      <c r="P89" s="120" t="s">
        <v>19</v>
      </c>
      <c r="Q89" s="140">
        <f t="shared" si="8"/>
        <v>0</v>
      </c>
      <c r="R89" s="132">
        <v>722.6</v>
      </c>
      <c r="S89" s="132">
        <v>0</v>
      </c>
      <c r="T89" s="132">
        <v>0.3</v>
      </c>
      <c r="U89" s="132">
        <v>7.7</v>
      </c>
      <c r="V89" s="132">
        <v>74.2</v>
      </c>
      <c r="W89" s="132">
        <v>129.4</v>
      </c>
      <c r="X89" s="141" t="s">
        <v>19</v>
      </c>
      <c r="Y89" s="120" t="s">
        <v>19</v>
      </c>
      <c r="Z89" s="120" t="s">
        <v>19</v>
      </c>
      <c r="AA89" s="120" t="s">
        <v>19</v>
      </c>
      <c r="AB89" s="120" t="s">
        <v>19</v>
      </c>
      <c r="AC89" s="120" t="s">
        <v>19</v>
      </c>
      <c r="AD89" s="120" t="s">
        <v>19</v>
      </c>
      <c r="AE89" s="123" t="s">
        <v>19</v>
      </c>
      <c r="AF89" s="133" t="s">
        <v>671</v>
      </c>
    </row>
    <row r="90" spans="1:32" x14ac:dyDescent="0.25">
      <c r="A90" s="125" t="s">
        <v>118</v>
      </c>
      <c r="B90" s="146">
        <v>43433</v>
      </c>
      <c r="C90" s="125">
        <v>0</v>
      </c>
      <c r="D90" s="120" t="s">
        <v>19</v>
      </c>
      <c r="E90" s="125">
        <v>1</v>
      </c>
      <c r="F90" s="120" t="s">
        <v>19</v>
      </c>
      <c r="G90" s="125">
        <v>0</v>
      </c>
      <c r="H90" s="125">
        <v>0</v>
      </c>
      <c r="I90" s="120" t="s">
        <v>19</v>
      </c>
      <c r="J90" s="120" t="s">
        <v>19</v>
      </c>
      <c r="K90" s="120" t="s">
        <v>19</v>
      </c>
      <c r="L90" s="120" t="s">
        <v>19</v>
      </c>
      <c r="M90" s="120" t="s">
        <v>19</v>
      </c>
      <c r="N90" s="120" t="s">
        <v>19</v>
      </c>
      <c r="O90" s="120" t="s">
        <v>19</v>
      </c>
      <c r="P90" s="120" t="s">
        <v>19</v>
      </c>
      <c r="Q90" s="140">
        <f t="shared" si="8"/>
        <v>1</v>
      </c>
      <c r="R90" s="132">
        <v>376.7</v>
      </c>
      <c r="S90" s="132">
        <v>0</v>
      </c>
      <c r="T90" s="132">
        <v>384.6</v>
      </c>
      <c r="U90" s="132">
        <v>20.3</v>
      </c>
      <c r="V90" s="132">
        <v>193.7</v>
      </c>
      <c r="W90" s="132">
        <v>50</v>
      </c>
      <c r="X90" s="141" t="s">
        <v>19</v>
      </c>
      <c r="Y90" s="120" t="s">
        <v>19</v>
      </c>
      <c r="Z90" s="120" t="s">
        <v>19</v>
      </c>
      <c r="AA90" s="120" t="s">
        <v>19</v>
      </c>
      <c r="AB90" s="120" t="s">
        <v>19</v>
      </c>
      <c r="AC90" s="120" t="s">
        <v>19</v>
      </c>
      <c r="AD90" s="120" t="s">
        <v>19</v>
      </c>
      <c r="AE90" s="123" t="s">
        <v>19</v>
      </c>
      <c r="AF90" s="148" t="s">
        <v>670</v>
      </c>
    </row>
    <row r="91" spans="1:32" x14ac:dyDescent="0.25">
      <c r="A91" s="125" t="s">
        <v>118</v>
      </c>
      <c r="B91" s="146">
        <v>43465</v>
      </c>
      <c r="C91" s="125">
        <v>4</v>
      </c>
      <c r="D91" s="119">
        <v>0</v>
      </c>
      <c r="E91" s="125">
        <v>1</v>
      </c>
      <c r="F91" s="125">
        <v>0</v>
      </c>
      <c r="G91" s="125">
        <v>6</v>
      </c>
      <c r="H91" s="125">
        <v>2</v>
      </c>
      <c r="I91" s="120" t="s">
        <v>19</v>
      </c>
      <c r="J91" s="120" t="s">
        <v>19</v>
      </c>
      <c r="K91" s="120" t="s">
        <v>19</v>
      </c>
      <c r="L91" s="120" t="s">
        <v>19</v>
      </c>
      <c r="M91" s="120" t="s">
        <v>19</v>
      </c>
      <c r="N91" s="120" t="s">
        <v>19</v>
      </c>
      <c r="O91" s="120" t="s">
        <v>19</v>
      </c>
      <c r="P91" s="120" t="s">
        <v>19</v>
      </c>
      <c r="Q91" s="140">
        <f t="shared" si="8"/>
        <v>13</v>
      </c>
      <c r="R91" s="132">
        <v>376.3</v>
      </c>
      <c r="S91" s="132">
        <v>0</v>
      </c>
      <c r="T91" s="132">
        <v>207</v>
      </c>
      <c r="U91" s="132">
        <v>37.200000000000003</v>
      </c>
      <c r="V91" s="132">
        <v>280.2</v>
      </c>
      <c r="W91" s="132">
        <v>217.8</v>
      </c>
      <c r="X91" s="141" t="s">
        <v>19</v>
      </c>
      <c r="Y91" s="120" t="s">
        <v>19</v>
      </c>
      <c r="Z91" s="120" t="s">
        <v>19</v>
      </c>
      <c r="AA91" s="120" t="s">
        <v>19</v>
      </c>
      <c r="AB91" s="120" t="s">
        <v>19</v>
      </c>
      <c r="AC91" s="120" t="s">
        <v>19</v>
      </c>
      <c r="AD91" s="120" t="s">
        <v>19</v>
      </c>
      <c r="AE91" s="123" t="s">
        <v>19</v>
      </c>
      <c r="AF91" s="148" t="s">
        <v>669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56"/>
  <sheetViews>
    <sheetView zoomScale="130" zoomScaleNormal="130" workbookViewId="0">
      <pane xSplit="2" ySplit="4" topLeftCell="AB32" activePane="bottomRight" state="frozen"/>
      <selection pane="topRight" activeCell="C1" sqref="C1"/>
      <selection pane="bottomLeft" activeCell="A5" sqref="A5"/>
      <selection pane="bottomRight" activeCell="AF3" sqref="AF3"/>
    </sheetView>
  </sheetViews>
  <sheetFormatPr defaultRowHeight="13.2" x14ac:dyDescent="0.25"/>
  <cols>
    <col min="2" max="2" width="19.88671875" style="22" bestFit="1" customWidth="1"/>
    <col min="3" max="16" width="4.44140625" customWidth="1"/>
    <col min="17" max="17" width="6" bestFit="1" customWidth="1"/>
    <col min="18" max="18" width="6.5546875" style="11" bestFit="1" customWidth="1"/>
    <col min="19" max="19" width="5.5546875" style="11" customWidth="1"/>
    <col min="20" max="22" width="6.5546875" style="11" bestFit="1" customWidth="1"/>
    <col min="23" max="23" width="5.5546875" style="11" customWidth="1"/>
    <col min="24" max="31" width="6.5546875" bestFit="1" customWidth="1"/>
    <col min="32" max="32" width="89.6640625" customWidth="1"/>
  </cols>
  <sheetData>
    <row r="1" spans="1:32" x14ac:dyDescent="0.25">
      <c r="A1" s="8" t="s">
        <v>666</v>
      </c>
      <c r="B1" s="180"/>
      <c r="F1" s="2"/>
      <c r="G1" s="2"/>
      <c r="O1" s="95" t="s">
        <v>824</v>
      </c>
      <c r="Q1" s="62">
        <f>Q14+Q23+Q31+Q47+Q56</f>
        <v>1861</v>
      </c>
      <c r="R1" s="31"/>
      <c r="S1" s="31"/>
      <c r="T1" s="31"/>
      <c r="U1" s="31"/>
      <c r="V1" s="31"/>
      <c r="W1" s="31"/>
      <c r="AE1" s="25"/>
      <c r="AF1" s="95" t="s">
        <v>825</v>
      </c>
    </row>
    <row r="2" spans="1:32" x14ac:dyDescent="0.25">
      <c r="B2" s="180"/>
      <c r="F2" s="2"/>
      <c r="G2" s="2"/>
      <c r="Q2" s="62"/>
      <c r="R2" s="31"/>
      <c r="S2" s="31"/>
      <c r="T2" s="31"/>
      <c r="U2" s="31"/>
      <c r="V2" s="31"/>
      <c r="W2" s="31"/>
      <c r="AE2" s="25"/>
      <c r="AF2" s="10">
        <f>3+1+16+1+1+3+3+1+11+10+17+9+1+1+32+14+7+8+6+21+6</f>
        <v>172</v>
      </c>
    </row>
    <row r="3" spans="1:32" x14ac:dyDescent="0.25">
      <c r="A3" t="s">
        <v>0</v>
      </c>
      <c r="B3" s="180" t="s">
        <v>1</v>
      </c>
      <c r="C3" s="366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6" t="s">
        <v>582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</row>
    <row r="4" spans="1:32" x14ac:dyDescent="0.25">
      <c r="A4" s="119"/>
      <c r="B4" s="181"/>
      <c r="C4" s="131">
        <v>1</v>
      </c>
      <c r="D4" s="131">
        <v>2</v>
      </c>
      <c r="E4" s="131">
        <v>3</v>
      </c>
      <c r="F4" s="131">
        <v>4</v>
      </c>
      <c r="G4" s="131">
        <v>5</v>
      </c>
      <c r="H4" s="131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5">
      <c r="A5" s="139" t="s">
        <v>10</v>
      </c>
      <c r="B5" s="182">
        <v>43467</v>
      </c>
      <c r="C5" s="119">
        <v>0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64">
        <v>4087</v>
      </c>
      <c r="S5" s="164">
        <v>631</v>
      </c>
      <c r="T5" s="164">
        <v>2319</v>
      </c>
      <c r="U5" s="164">
        <v>1654</v>
      </c>
      <c r="V5" s="164">
        <v>3127</v>
      </c>
      <c r="W5" s="164">
        <v>890</v>
      </c>
      <c r="X5" s="158">
        <v>3187</v>
      </c>
      <c r="Y5" s="158">
        <v>2699</v>
      </c>
      <c r="Z5" s="158">
        <v>3917</v>
      </c>
      <c r="AA5" s="158">
        <v>3027</v>
      </c>
      <c r="AB5" s="158">
        <v>3932</v>
      </c>
      <c r="AC5" s="158">
        <v>3131</v>
      </c>
      <c r="AD5" s="158">
        <v>3873</v>
      </c>
      <c r="AE5" s="158">
        <v>3625</v>
      </c>
      <c r="AF5" s="119" t="s">
        <v>668</v>
      </c>
    </row>
    <row r="6" spans="1:32" x14ac:dyDescent="0.25">
      <c r="A6" s="139" t="s">
        <v>10</v>
      </c>
      <c r="B6" s="182">
        <v>43501</v>
      </c>
      <c r="C6" s="119">
        <v>0</v>
      </c>
      <c r="D6" s="119">
        <v>0</v>
      </c>
      <c r="E6" s="119">
        <v>0</v>
      </c>
      <c r="F6" s="119">
        <v>5</v>
      </c>
      <c r="G6" s="119">
        <v>5</v>
      </c>
      <c r="H6" s="119">
        <v>1</v>
      </c>
      <c r="I6" s="119">
        <v>1</v>
      </c>
      <c r="J6" s="119">
        <v>2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14</v>
      </c>
      <c r="R6" s="164">
        <v>518</v>
      </c>
      <c r="S6" s="164">
        <v>646</v>
      </c>
      <c r="T6" s="164">
        <v>587</v>
      </c>
      <c r="U6" s="164">
        <v>627</v>
      </c>
      <c r="V6" s="164">
        <v>647</v>
      </c>
      <c r="W6" s="164">
        <v>657</v>
      </c>
      <c r="X6" s="158">
        <v>649</v>
      </c>
      <c r="Y6" s="158">
        <v>630</v>
      </c>
      <c r="Z6" s="158">
        <v>686</v>
      </c>
      <c r="AA6" s="158">
        <v>656</v>
      </c>
      <c r="AB6" s="158">
        <v>639</v>
      </c>
      <c r="AC6" s="158">
        <v>632</v>
      </c>
      <c r="AD6" s="158">
        <v>632</v>
      </c>
      <c r="AE6" s="158">
        <v>676</v>
      </c>
      <c r="AF6" s="119" t="s">
        <v>708</v>
      </c>
    </row>
    <row r="7" spans="1:32" x14ac:dyDescent="0.25">
      <c r="A7" s="139" t="s">
        <v>10</v>
      </c>
      <c r="B7" s="182">
        <v>43529</v>
      </c>
      <c r="C7" s="119">
        <v>0</v>
      </c>
      <c r="D7" s="119">
        <v>15</v>
      </c>
      <c r="E7" s="119">
        <v>0</v>
      </c>
      <c r="F7" s="119">
        <v>3</v>
      </c>
      <c r="G7" s="119">
        <v>1</v>
      </c>
      <c r="H7" s="119">
        <v>2</v>
      </c>
      <c r="I7" s="119">
        <v>1</v>
      </c>
      <c r="J7" s="119">
        <v>0</v>
      </c>
      <c r="K7" s="119">
        <v>3</v>
      </c>
      <c r="L7" s="119">
        <v>2</v>
      </c>
      <c r="M7" s="119">
        <v>5</v>
      </c>
      <c r="N7" s="119">
        <v>0</v>
      </c>
      <c r="O7" s="119">
        <v>0</v>
      </c>
      <c r="P7" s="119">
        <v>0</v>
      </c>
      <c r="Q7" s="119">
        <f t="shared" si="0"/>
        <v>32</v>
      </c>
      <c r="R7" s="164">
        <v>630</v>
      </c>
      <c r="S7" s="164">
        <v>535</v>
      </c>
      <c r="T7" s="164">
        <v>548</v>
      </c>
      <c r="U7" s="164">
        <v>549</v>
      </c>
      <c r="V7" s="164">
        <v>593</v>
      </c>
      <c r="W7" s="164">
        <v>632</v>
      </c>
      <c r="X7" s="158">
        <v>591</v>
      </c>
      <c r="Y7" s="158">
        <v>572</v>
      </c>
      <c r="Z7" s="158">
        <v>667</v>
      </c>
      <c r="AA7" s="158">
        <v>583</v>
      </c>
      <c r="AB7" s="158">
        <v>612</v>
      </c>
      <c r="AC7" s="158">
        <v>605</v>
      </c>
      <c r="AD7" s="158">
        <v>623</v>
      </c>
      <c r="AE7" s="158">
        <v>621</v>
      </c>
      <c r="AF7" s="119" t="s">
        <v>709</v>
      </c>
    </row>
    <row r="8" spans="1:32" x14ac:dyDescent="0.25">
      <c r="A8" s="97" t="s">
        <v>10</v>
      </c>
      <c r="B8" s="182">
        <v>43557</v>
      </c>
      <c r="C8" s="119">
        <v>0</v>
      </c>
      <c r="D8" s="119">
        <v>3</v>
      </c>
      <c r="E8" s="119">
        <v>2</v>
      </c>
      <c r="F8" s="119">
        <v>4</v>
      </c>
      <c r="G8" s="119">
        <v>4</v>
      </c>
      <c r="H8" s="119">
        <v>10</v>
      </c>
      <c r="I8" s="119">
        <v>4</v>
      </c>
      <c r="J8" s="119">
        <v>8</v>
      </c>
      <c r="K8" s="119">
        <v>2</v>
      </c>
      <c r="L8" s="119">
        <v>6</v>
      </c>
      <c r="M8" s="119">
        <v>0</v>
      </c>
      <c r="N8" s="119">
        <v>3</v>
      </c>
      <c r="O8" s="119">
        <v>1</v>
      </c>
      <c r="P8" s="119">
        <v>11</v>
      </c>
      <c r="Q8" s="119">
        <f t="shared" si="0"/>
        <v>58</v>
      </c>
      <c r="R8" s="164">
        <v>656</v>
      </c>
      <c r="S8" s="164">
        <v>427</v>
      </c>
      <c r="T8" s="164">
        <v>578</v>
      </c>
      <c r="U8" s="164">
        <v>514</v>
      </c>
      <c r="V8" s="164">
        <v>494</v>
      </c>
      <c r="W8" s="164">
        <v>605</v>
      </c>
      <c r="X8" s="158">
        <v>634</v>
      </c>
      <c r="Y8" s="158">
        <v>648</v>
      </c>
      <c r="Z8" s="158">
        <v>661</v>
      </c>
      <c r="AA8" s="158">
        <v>656</v>
      </c>
      <c r="AB8" s="158">
        <v>661</v>
      </c>
      <c r="AC8" s="158">
        <v>661</v>
      </c>
      <c r="AD8" s="158">
        <v>661</v>
      </c>
      <c r="AE8" s="158">
        <v>660</v>
      </c>
      <c r="AF8" s="119" t="s">
        <v>726</v>
      </c>
    </row>
    <row r="9" spans="1:32" x14ac:dyDescent="0.25">
      <c r="A9" s="97" t="s">
        <v>10</v>
      </c>
      <c r="B9" s="182">
        <v>43592</v>
      </c>
      <c r="C9" s="119">
        <v>150</v>
      </c>
      <c r="D9" s="119">
        <v>3</v>
      </c>
      <c r="E9" s="119">
        <v>3</v>
      </c>
      <c r="F9" s="119">
        <v>5</v>
      </c>
      <c r="G9" s="119">
        <v>4</v>
      </c>
      <c r="H9" s="119">
        <v>5</v>
      </c>
      <c r="I9" s="119">
        <v>5</v>
      </c>
      <c r="J9" s="119">
        <v>1</v>
      </c>
      <c r="K9" s="119">
        <v>0</v>
      </c>
      <c r="L9" s="119">
        <v>0</v>
      </c>
      <c r="M9" s="119">
        <v>0</v>
      </c>
      <c r="N9" s="119">
        <v>1</v>
      </c>
      <c r="O9" s="119">
        <v>0</v>
      </c>
      <c r="P9" s="119">
        <v>0</v>
      </c>
      <c r="Q9" s="119">
        <f t="shared" si="0"/>
        <v>177</v>
      </c>
      <c r="R9" s="164">
        <v>832</v>
      </c>
      <c r="S9" s="164">
        <v>253</v>
      </c>
      <c r="T9" s="164">
        <v>298</v>
      </c>
      <c r="U9" s="164">
        <v>313</v>
      </c>
      <c r="V9" s="164">
        <v>362</v>
      </c>
      <c r="W9" s="164">
        <v>462</v>
      </c>
      <c r="X9" s="158">
        <v>507</v>
      </c>
      <c r="Y9" s="158">
        <v>579</v>
      </c>
      <c r="Z9" s="158">
        <v>695</v>
      </c>
      <c r="AA9" s="158">
        <v>746</v>
      </c>
      <c r="AB9" s="158">
        <v>837</v>
      </c>
      <c r="AC9" s="158">
        <v>832</v>
      </c>
      <c r="AD9" s="158">
        <v>797</v>
      </c>
      <c r="AE9" s="158">
        <v>800</v>
      </c>
      <c r="AF9" s="119" t="s">
        <v>727</v>
      </c>
    </row>
    <row r="10" spans="1:32" x14ac:dyDescent="0.25">
      <c r="A10" s="139" t="s">
        <v>10</v>
      </c>
      <c r="B10" s="182">
        <v>43620</v>
      </c>
      <c r="C10" s="119">
        <v>12</v>
      </c>
      <c r="D10" s="119">
        <v>6</v>
      </c>
      <c r="E10" s="119">
        <v>7</v>
      </c>
      <c r="F10" s="119">
        <v>11</v>
      </c>
      <c r="G10" s="119">
        <v>0</v>
      </c>
      <c r="H10" s="119">
        <v>4</v>
      </c>
      <c r="I10" s="119">
        <v>0</v>
      </c>
      <c r="J10" s="119">
        <v>0</v>
      </c>
      <c r="K10" s="119">
        <v>0</v>
      </c>
      <c r="L10" s="119">
        <v>1</v>
      </c>
      <c r="M10" s="119">
        <v>0</v>
      </c>
      <c r="N10" s="119">
        <v>0</v>
      </c>
      <c r="O10" s="119">
        <v>0</v>
      </c>
      <c r="P10" s="119">
        <v>1</v>
      </c>
      <c r="Q10" s="119">
        <f t="shared" si="0"/>
        <v>42</v>
      </c>
      <c r="R10" s="164">
        <v>604</v>
      </c>
      <c r="S10" s="164">
        <v>205</v>
      </c>
      <c r="T10" s="164">
        <v>280</v>
      </c>
      <c r="U10" s="164">
        <v>387</v>
      </c>
      <c r="V10" s="164">
        <v>254</v>
      </c>
      <c r="W10" s="164">
        <v>470</v>
      </c>
      <c r="X10" s="158">
        <v>514</v>
      </c>
      <c r="Y10" s="158">
        <v>539</v>
      </c>
      <c r="Z10" s="158">
        <v>599</v>
      </c>
      <c r="AA10" s="158">
        <v>579</v>
      </c>
      <c r="AB10" s="158">
        <v>605</v>
      </c>
      <c r="AC10" s="158">
        <v>605</v>
      </c>
      <c r="AD10" s="158">
        <v>586</v>
      </c>
      <c r="AE10" s="158">
        <v>586</v>
      </c>
      <c r="AF10" s="119" t="s">
        <v>728</v>
      </c>
    </row>
    <row r="11" spans="1:32" x14ac:dyDescent="0.25">
      <c r="A11" s="139" t="s">
        <v>10</v>
      </c>
      <c r="B11" s="182">
        <v>43648</v>
      </c>
      <c r="C11" s="119">
        <v>3</v>
      </c>
      <c r="D11" s="119">
        <v>0</v>
      </c>
      <c r="E11" s="119">
        <v>4</v>
      </c>
      <c r="F11" s="119">
        <v>2</v>
      </c>
      <c r="G11" s="159" t="s">
        <v>19</v>
      </c>
      <c r="H11" s="119">
        <v>5</v>
      </c>
      <c r="I11" s="119">
        <v>3</v>
      </c>
      <c r="J11" s="119">
        <v>0</v>
      </c>
      <c r="K11" s="119">
        <v>0</v>
      </c>
      <c r="L11" s="119">
        <v>0</v>
      </c>
      <c r="M11" s="119">
        <v>1</v>
      </c>
      <c r="N11" s="119">
        <v>2</v>
      </c>
      <c r="O11" s="119">
        <v>0</v>
      </c>
      <c r="P11" s="119">
        <v>1</v>
      </c>
      <c r="Q11" s="119">
        <f t="shared" si="0"/>
        <v>21</v>
      </c>
      <c r="R11" s="164">
        <v>591</v>
      </c>
      <c r="S11" s="164">
        <v>135</v>
      </c>
      <c r="T11" s="164">
        <v>111</v>
      </c>
      <c r="U11" s="164">
        <v>183</v>
      </c>
      <c r="V11" s="159" t="s">
        <v>19</v>
      </c>
      <c r="W11" s="164">
        <v>222</v>
      </c>
      <c r="X11" s="158">
        <v>450</v>
      </c>
      <c r="Y11" s="158">
        <v>530</v>
      </c>
      <c r="Z11" s="158">
        <v>587</v>
      </c>
      <c r="AA11" s="158">
        <v>653</v>
      </c>
      <c r="AB11" s="158">
        <v>667</v>
      </c>
      <c r="AC11" s="158">
        <v>470</v>
      </c>
      <c r="AD11" s="158">
        <v>128</v>
      </c>
      <c r="AE11" s="158">
        <v>126</v>
      </c>
      <c r="AF11" s="119" t="s">
        <v>732</v>
      </c>
    </row>
    <row r="12" spans="1:32" x14ac:dyDescent="0.25">
      <c r="A12" s="139" t="s">
        <v>10</v>
      </c>
      <c r="B12" s="182">
        <v>43683</v>
      </c>
      <c r="C12" s="119">
        <v>0</v>
      </c>
      <c r="D12" s="119">
        <v>1</v>
      </c>
      <c r="E12" s="119">
        <v>0</v>
      </c>
      <c r="F12" s="119">
        <v>1</v>
      </c>
      <c r="G12" s="159" t="s">
        <v>19</v>
      </c>
      <c r="H12" s="119">
        <v>0</v>
      </c>
      <c r="I12" s="119">
        <v>0</v>
      </c>
      <c r="J12" s="119">
        <v>1</v>
      </c>
      <c r="K12" s="119">
        <v>0</v>
      </c>
      <c r="L12" s="119">
        <v>0</v>
      </c>
      <c r="M12" s="119">
        <v>1</v>
      </c>
      <c r="N12" s="119">
        <v>0</v>
      </c>
      <c r="O12" s="159" t="s">
        <v>19</v>
      </c>
      <c r="P12" s="159">
        <v>0</v>
      </c>
      <c r="Q12" s="119">
        <f t="shared" si="0"/>
        <v>4</v>
      </c>
      <c r="R12" s="164">
        <v>709</v>
      </c>
      <c r="S12" s="164">
        <v>253</v>
      </c>
      <c r="T12" s="164">
        <v>191</v>
      </c>
      <c r="U12" s="164">
        <v>518</v>
      </c>
      <c r="V12" s="159" t="s">
        <v>19</v>
      </c>
      <c r="W12" s="164">
        <v>196</v>
      </c>
      <c r="X12" s="158">
        <v>387</v>
      </c>
      <c r="Y12" s="158">
        <v>429</v>
      </c>
      <c r="Z12" s="158">
        <v>480</v>
      </c>
      <c r="AA12" s="158">
        <v>552</v>
      </c>
      <c r="AB12" s="158">
        <v>357</v>
      </c>
      <c r="AC12" s="158">
        <v>737</v>
      </c>
      <c r="AD12" s="159" t="s">
        <v>19</v>
      </c>
      <c r="AE12" s="158">
        <v>617</v>
      </c>
      <c r="AF12" s="119" t="s">
        <v>736</v>
      </c>
    </row>
    <row r="13" spans="1:32" x14ac:dyDescent="0.25">
      <c r="A13" s="139" t="s">
        <v>10</v>
      </c>
      <c r="B13" s="182">
        <v>43802</v>
      </c>
      <c r="C13" s="119">
        <v>0</v>
      </c>
      <c r="D13" s="119">
        <v>0</v>
      </c>
      <c r="E13" s="119">
        <v>0</v>
      </c>
      <c r="F13" s="119">
        <v>0</v>
      </c>
      <c r="G13" s="159" t="s">
        <v>19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59">
        <v>0</v>
      </c>
      <c r="P13" s="159" t="s">
        <v>19</v>
      </c>
      <c r="Q13" s="119">
        <f t="shared" si="0"/>
        <v>0</v>
      </c>
      <c r="R13" s="164">
        <v>2304</v>
      </c>
      <c r="S13" s="164">
        <v>1339</v>
      </c>
      <c r="T13" s="164">
        <v>1464</v>
      </c>
      <c r="U13" s="164">
        <v>2056</v>
      </c>
      <c r="V13" s="159" t="s">
        <v>19</v>
      </c>
      <c r="W13" s="164">
        <v>1865</v>
      </c>
      <c r="X13" s="158">
        <v>2129</v>
      </c>
      <c r="Y13" s="158">
        <v>1824</v>
      </c>
      <c r="Z13" s="158">
        <v>2244</v>
      </c>
      <c r="AA13" s="158">
        <v>2488</v>
      </c>
      <c r="AB13" s="158">
        <v>2165</v>
      </c>
      <c r="AC13" s="158">
        <v>1870</v>
      </c>
      <c r="AD13" s="159">
        <v>308</v>
      </c>
      <c r="AE13" s="159" t="s">
        <v>19</v>
      </c>
      <c r="AF13" s="139" t="s">
        <v>737</v>
      </c>
    </row>
    <row r="14" spans="1:32" x14ac:dyDescent="0.25">
      <c r="A14" s="119"/>
      <c r="B14" s="183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241">
        <f>SUM(Q5:Q13)</f>
        <v>348</v>
      </c>
      <c r="R14" s="164"/>
      <c r="S14" s="164"/>
      <c r="T14" s="164"/>
      <c r="U14" s="164"/>
      <c r="V14" s="164"/>
      <c r="W14" s="164"/>
      <c r="X14" s="158"/>
      <c r="Y14" s="158"/>
      <c r="Z14" s="158"/>
      <c r="AA14" s="158"/>
      <c r="AB14" s="158"/>
      <c r="AC14" s="158"/>
      <c r="AD14" s="158"/>
      <c r="AE14" s="158"/>
      <c r="AF14" s="119"/>
    </row>
    <row r="15" spans="1:32" x14ac:dyDescent="0.25">
      <c r="A15" s="139" t="s">
        <v>103</v>
      </c>
      <c r="B15" s="182">
        <v>43496</v>
      </c>
      <c r="C15" s="119">
        <v>3</v>
      </c>
      <c r="D15" s="119">
        <v>0</v>
      </c>
      <c r="E15" s="119">
        <v>0</v>
      </c>
      <c r="F15" s="127" t="s">
        <v>19</v>
      </c>
      <c r="G15" s="119">
        <v>0</v>
      </c>
      <c r="H15" s="119">
        <v>0</v>
      </c>
      <c r="I15" s="127" t="s">
        <v>19</v>
      </c>
      <c r="J15" s="127" t="s">
        <v>19</v>
      </c>
      <c r="K15" s="127" t="s">
        <v>19</v>
      </c>
      <c r="L15" s="127" t="s">
        <v>19</v>
      </c>
      <c r="M15" s="127" t="s">
        <v>19</v>
      </c>
      <c r="N15" s="127" t="s">
        <v>19</v>
      </c>
      <c r="O15" s="127" t="s">
        <v>19</v>
      </c>
      <c r="P15" s="127" t="s">
        <v>19</v>
      </c>
      <c r="Q15" s="119">
        <f t="shared" ref="Q15:Q22" si="1">SUM(C15:P15)</f>
        <v>3</v>
      </c>
      <c r="R15" s="164">
        <f>(4*24)+(688.5-19.1)</f>
        <v>765.4</v>
      </c>
      <c r="S15" s="164">
        <v>0</v>
      </c>
      <c r="T15" s="164">
        <f>0.7+6.5+5.9+14.5+11.2+3.1+10.7+13.3+1.1+17.1+24+23.7+18.2+22.6+16.2+14.1+8.6+16+9.9+16.2+19+20+15.8+20.1+24+24+20.1+19+11.2+11.9+8.6+9.3+16</f>
        <v>472.59999999999997</v>
      </c>
      <c r="U15" s="159" t="s">
        <v>19</v>
      </c>
      <c r="V15" s="164">
        <f>14.8+4+4.9+5+4+1.3+15.9+16.9+0.1+1</f>
        <v>67.899999999999991</v>
      </c>
      <c r="W15" s="164">
        <f>16.7+7.8+17.9+17.1+9.7+15.6+17.1+9.1+17+7.1+2.4+9.7+12.3+14.3</f>
        <v>173.8</v>
      </c>
      <c r="X15" s="159" t="s">
        <v>19</v>
      </c>
      <c r="Y15" s="159" t="s">
        <v>19</v>
      </c>
      <c r="Z15" s="159" t="s">
        <v>19</v>
      </c>
      <c r="AA15" s="159" t="s">
        <v>19</v>
      </c>
      <c r="AB15" s="159" t="s">
        <v>19</v>
      </c>
      <c r="AC15" s="159" t="s">
        <v>19</v>
      </c>
      <c r="AD15" s="159" t="s">
        <v>19</v>
      </c>
      <c r="AE15" s="159" t="s">
        <v>19</v>
      </c>
      <c r="AF15" s="119" t="s">
        <v>701</v>
      </c>
    </row>
    <row r="16" spans="1:32" x14ac:dyDescent="0.25">
      <c r="A16" s="139" t="s">
        <v>103</v>
      </c>
      <c r="B16" s="182">
        <v>43522</v>
      </c>
      <c r="C16" s="119">
        <v>6</v>
      </c>
      <c r="D16" s="127" t="s">
        <v>19</v>
      </c>
      <c r="E16" s="119">
        <v>9</v>
      </c>
      <c r="F16" s="119">
        <v>0</v>
      </c>
      <c r="G16" s="119">
        <v>0</v>
      </c>
      <c r="H16" s="119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19">
        <f t="shared" si="1"/>
        <v>15</v>
      </c>
      <c r="R16" s="164">
        <f>428.8+19.1</f>
        <v>447.90000000000003</v>
      </c>
      <c r="S16" s="159" t="s">
        <v>19</v>
      </c>
      <c r="T16" s="164">
        <f>180.2+2.6</f>
        <v>182.79999999999998</v>
      </c>
      <c r="U16" s="164">
        <f>0</f>
        <v>0</v>
      </c>
      <c r="V16" s="164">
        <f>298.6+7.7</f>
        <v>306.3</v>
      </c>
      <c r="W16" s="164">
        <f>416.2+10</f>
        <v>426.2</v>
      </c>
      <c r="X16" s="159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19" t="s">
        <v>702</v>
      </c>
    </row>
    <row r="17" spans="1:32" x14ac:dyDescent="0.25">
      <c r="A17" s="139" t="s">
        <v>103</v>
      </c>
      <c r="B17" s="182">
        <v>43552</v>
      </c>
      <c r="C17" s="125">
        <v>1</v>
      </c>
      <c r="D17" s="127" t="s">
        <v>19</v>
      </c>
      <c r="E17" s="125">
        <v>2</v>
      </c>
      <c r="F17" s="127" t="s">
        <v>19</v>
      </c>
      <c r="G17" s="125">
        <v>4</v>
      </c>
      <c r="H17" s="125">
        <v>3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19">
        <f t="shared" si="1"/>
        <v>10</v>
      </c>
      <c r="R17" s="121">
        <v>637.88</v>
      </c>
      <c r="S17" s="159" t="s">
        <v>19</v>
      </c>
      <c r="T17" s="121">
        <v>632.14</v>
      </c>
      <c r="U17" s="159" t="s">
        <v>19</v>
      </c>
      <c r="V17" s="121">
        <v>373.88</v>
      </c>
      <c r="W17" s="121">
        <v>573.41999999999996</v>
      </c>
      <c r="X17" s="159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19" t="s">
        <v>714</v>
      </c>
    </row>
    <row r="18" spans="1:32" x14ac:dyDescent="0.25">
      <c r="A18" s="139" t="s">
        <v>103</v>
      </c>
      <c r="B18" s="182">
        <v>43580</v>
      </c>
      <c r="C18" s="125">
        <v>1</v>
      </c>
      <c r="D18" s="127" t="s">
        <v>19</v>
      </c>
      <c r="E18" s="125">
        <v>0</v>
      </c>
      <c r="F18" s="127" t="s">
        <v>19</v>
      </c>
      <c r="G18" s="125">
        <v>76</v>
      </c>
      <c r="H18" s="125">
        <v>46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19">
        <f t="shared" si="1"/>
        <v>123</v>
      </c>
      <c r="R18" s="131">
        <v>671.5</v>
      </c>
      <c r="S18" s="131">
        <v>0.18</v>
      </c>
      <c r="T18" s="131">
        <v>436.25</v>
      </c>
      <c r="U18" s="131">
        <v>0</v>
      </c>
      <c r="V18" s="131">
        <v>449.43</v>
      </c>
      <c r="W18" s="131">
        <v>485.84</v>
      </c>
      <c r="X18" s="159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19" t="s">
        <v>724</v>
      </c>
    </row>
    <row r="19" spans="1:32" x14ac:dyDescent="0.25">
      <c r="A19" s="168" t="s">
        <v>103</v>
      </c>
      <c r="B19" s="184">
        <v>43608</v>
      </c>
      <c r="C19" s="125">
        <v>0</v>
      </c>
      <c r="D19" s="161">
        <v>0</v>
      </c>
      <c r="E19" s="127" t="s">
        <v>19</v>
      </c>
      <c r="F19" s="127" t="s">
        <v>19</v>
      </c>
      <c r="G19" s="125">
        <v>0</v>
      </c>
      <c r="H19" s="125">
        <v>2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19">
        <f t="shared" si="1"/>
        <v>2</v>
      </c>
      <c r="R19" s="131">
        <v>478.68</v>
      </c>
      <c r="S19" s="131">
        <v>495.52</v>
      </c>
      <c r="T19" s="131">
        <v>138.91</v>
      </c>
      <c r="U19" s="131">
        <v>0</v>
      </c>
      <c r="V19" s="131">
        <v>388.15</v>
      </c>
      <c r="W19" s="131">
        <v>459.33</v>
      </c>
      <c r="X19" s="159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19" t="s">
        <v>725</v>
      </c>
    </row>
    <row r="20" spans="1:32" x14ac:dyDescent="0.25">
      <c r="A20" s="168" t="s">
        <v>103</v>
      </c>
      <c r="B20" s="184">
        <v>43636</v>
      </c>
      <c r="C20" s="125">
        <v>0</v>
      </c>
      <c r="D20" s="161">
        <v>1</v>
      </c>
      <c r="E20" s="127" t="s">
        <v>19</v>
      </c>
      <c r="F20" s="127" t="s">
        <v>19</v>
      </c>
      <c r="G20" s="125">
        <v>1</v>
      </c>
      <c r="H20" s="125">
        <v>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19">
        <f t="shared" si="1"/>
        <v>3</v>
      </c>
      <c r="R20" s="131">
        <v>669.1</v>
      </c>
      <c r="S20" s="131">
        <v>452.1</v>
      </c>
      <c r="T20" s="159" t="s">
        <v>19</v>
      </c>
      <c r="U20" s="159" t="s">
        <v>19</v>
      </c>
      <c r="V20" s="131">
        <v>369.7</v>
      </c>
      <c r="W20" s="131">
        <v>434.4</v>
      </c>
      <c r="X20" s="159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19" t="s">
        <v>734</v>
      </c>
    </row>
    <row r="21" spans="1:32" x14ac:dyDescent="0.25">
      <c r="A21" s="168" t="s">
        <v>103</v>
      </c>
      <c r="B21" s="185" t="s">
        <v>749</v>
      </c>
      <c r="C21" s="125">
        <v>0</v>
      </c>
      <c r="D21" s="161">
        <v>0</v>
      </c>
      <c r="E21" s="127" t="s">
        <v>19</v>
      </c>
      <c r="F21" s="127" t="s">
        <v>19</v>
      </c>
      <c r="G21" s="125">
        <v>0</v>
      </c>
      <c r="H21" s="127" t="s">
        <v>19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19">
        <f>SUM(C21:P21)</f>
        <v>0</v>
      </c>
      <c r="R21" s="131">
        <v>3194</v>
      </c>
      <c r="S21" s="131">
        <v>2359</v>
      </c>
      <c r="T21" s="159" t="s">
        <v>19</v>
      </c>
      <c r="U21" s="159">
        <v>303</v>
      </c>
      <c r="V21" s="159">
        <v>356</v>
      </c>
      <c r="W21" s="159">
        <v>647</v>
      </c>
      <c r="X21" s="159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750</v>
      </c>
    </row>
    <row r="22" spans="1:32" x14ac:dyDescent="0.25">
      <c r="A22" s="168" t="s">
        <v>103</v>
      </c>
      <c r="B22" s="185" t="s">
        <v>744</v>
      </c>
      <c r="C22" s="125">
        <v>0</v>
      </c>
      <c r="D22" s="161">
        <v>0</v>
      </c>
      <c r="E22" s="127" t="s">
        <v>19</v>
      </c>
      <c r="F22" s="161">
        <v>0</v>
      </c>
      <c r="G22" s="127" t="s">
        <v>19</v>
      </c>
      <c r="H22" s="125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25">
        <f t="shared" si="1"/>
        <v>0</v>
      </c>
      <c r="R22" s="134">
        <v>913</v>
      </c>
      <c r="S22" s="134">
        <v>470</v>
      </c>
      <c r="T22" s="159" t="s">
        <v>19</v>
      </c>
      <c r="U22" s="159">
        <v>82</v>
      </c>
      <c r="V22" s="159" t="s">
        <v>19</v>
      </c>
      <c r="W22" s="134">
        <v>140</v>
      </c>
      <c r="X22" s="159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68" t="s">
        <v>751</v>
      </c>
    </row>
    <row r="23" spans="1:32" x14ac:dyDescent="0.25">
      <c r="A23" s="119"/>
      <c r="B23" s="183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241">
        <f>SUM(Q15:Q22)</f>
        <v>156</v>
      </c>
      <c r="R23" s="164"/>
      <c r="S23" s="164"/>
      <c r="T23" s="164"/>
      <c r="U23" s="164"/>
      <c r="V23" s="164"/>
      <c r="W23" s="164"/>
      <c r="X23" s="158"/>
      <c r="Y23" s="158"/>
      <c r="Z23" s="158"/>
      <c r="AA23" s="158"/>
      <c r="AB23" s="158"/>
      <c r="AC23" s="158"/>
      <c r="AD23" s="158"/>
      <c r="AE23" s="158"/>
      <c r="AF23" s="119"/>
    </row>
    <row r="24" spans="1:32" x14ac:dyDescent="0.25">
      <c r="A24" s="139" t="s">
        <v>105</v>
      </c>
      <c r="B24" s="182">
        <v>43472</v>
      </c>
      <c r="C24" s="127" t="s">
        <v>19</v>
      </c>
      <c r="D24" s="119">
        <v>0</v>
      </c>
      <c r="E24" s="119">
        <v>0</v>
      </c>
      <c r="F24" s="127" t="s">
        <v>19</v>
      </c>
      <c r="G24" s="119">
        <v>0</v>
      </c>
      <c r="H24" s="119">
        <v>0</v>
      </c>
      <c r="I24" s="127" t="s">
        <v>19</v>
      </c>
      <c r="J24" s="127" t="s">
        <v>19</v>
      </c>
      <c r="K24" s="127" t="s">
        <v>19</v>
      </c>
      <c r="L24" s="127" t="s">
        <v>19</v>
      </c>
      <c r="M24" s="127" t="s">
        <v>19</v>
      </c>
      <c r="N24" s="127" t="s">
        <v>19</v>
      </c>
      <c r="O24" s="127" t="s">
        <v>19</v>
      </c>
      <c r="P24" s="127" t="s">
        <v>19</v>
      </c>
      <c r="Q24" s="119">
        <f t="shared" ref="Q24:Q29" si="2">SUM(C24:P24)</f>
        <v>0</v>
      </c>
      <c r="R24" s="159" t="s">
        <v>19</v>
      </c>
      <c r="S24" s="165">
        <v>146.9</v>
      </c>
      <c r="T24" s="165">
        <v>500</v>
      </c>
      <c r="U24" s="159" t="s">
        <v>19</v>
      </c>
      <c r="V24" s="165">
        <v>80</v>
      </c>
      <c r="W24" s="166">
        <v>347.8</v>
      </c>
      <c r="X24" s="159" t="s">
        <v>19</v>
      </c>
      <c r="Y24" s="159" t="s">
        <v>19</v>
      </c>
      <c r="Z24" s="159" t="s">
        <v>19</v>
      </c>
      <c r="AA24" s="159" t="s">
        <v>19</v>
      </c>
      <c r="AB24" s="159" t="s">
        <v>19</v>
      </c>
      <c r="AC24" s="159" t="s">
        <v>19</v>
      </c>
      <c r="AD24" s="159" t="s">
        <v>19</v>
      </c>
      <c r="AE24" s="159" t="s">
        <v>19</v>
      </c>
      <c r="AF24" s="119" t="s">
        <v>703</v>
      </c>
    </row>
    <row r="25" spans="1:32" x14ac:dyDescent="0.25">
      <c r="A25" s="139" t="s">
        <v>105</v>
      </c>
      <c r="B25" s="182">
        <v>43501</v>
      </c>
      <c r="C25" s="127" t="s">
        <v>19</v>
      </c>
      <c r="D25" s="119">
        <v>0</v>
      </c>
      <c r="E25" s="119">
        <v>0</v>
      </c>
      <c r="F25" s="127" t="s">
        <v>19</v>
      </c>
      <c r="G25" s="119">
        <v>0</v>
      </c>
      <c r="H25" s="119">
        <v>1</v>
      </c>
      <c r="I25" s="127" t="s">
        <v>19</v>
      </c>
      <c r="J25" s="127" t="s">
        <v>19</v>
      </c>
      <c r="K25" s="127" t="s">
        <v>19</v>
      </c>
      <c r="L25" s="127" t="s">
        <v>19</v>
      </c>
      <c r="M25" s="127" t="s">
        <v>19</v>
      </c>
      <c r="N25" s="127" t="s">
        <v>19</v>
      </c>
      <c r="O25" s="127" t="s">
        <v>19</v>
      </c>
      <c r="P25" s="127" t="s">
        <v>19</v>
      </c>
      <c r="Q25" s="119">
        <f t="shared" si="2"/>
        <v>1</v>
      </c>
      <c r="R25" s="121">
        <v>72.069999999999993</v>
      </c>
      <c r="S25" s="121">
        <v>102.68</v>
      </c>
      <c r="T25" s="121">
        <v>473.6</v>
      </c>
      <c r="U25" s="159" t="s">
        <v>19</v>
      </c>
      <c r="V25" s="121">
        <v>352.16</v>
      </c>
      <c r="W25" s="121">
        <v>205.98</v>
      </c>
      <c r="X25" s="159" t="s">
        <v>19</v>
      </c>
      <c r="Y25" s="159" t="s">
        <v>19</v>
      </c>
      <c r="Z25" s="159" t="s">
        <v>19</v>
      </c>
      <c r="AA25" s="159" t="s">
        <v>19</v>
      </c>
      <c r="AB25" s="159" t="s">
        <v>19</v>
      </c>
      <c r="AC25" s="159" t="s">
        <v>19</v>
      </c>
      <c r="AD25" s="159" t="s">
        <v>19</v>
      </c>
      <c r="AE25" s="159" t="s">
        <v>19</v>
      </c>
      <c r="AF25" s="119" t="s">
        <v>716</v>
      </c>
    </row>
    <row r="26" spans="1:32" x14ac:dyDescent="0.25">
      <c r="A26" s="139" t="s">
        <v>105</v>
      </c>
      <c r="B26" s="182">
        <v>43543</v>
      </c>
      <c r="C26" s="161">
        <v>6</v>
      </c>
      <c r="D26" s="162">
        <v>6</v>
      </c>
      <c r="E26" s="162">
        <v>12</v>
      </c>
      <c r="F26" s="161">
        <v>0</v>
      </c>
      <c r="G26" s="162">
        <v>6</v>
      </c>
      <c r="H26" s="162">
        <v>3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si="2"/>
        <v>33</v>
      </c>
      <c r="R26" s="121">
        <v>725.6</v>
      </c>
      <c r="S26" s="121">
        <v>488.3</v>
      </c>
      <c r="T26" s="121">
        <v>554.70000000000005</v>
      </c>
      <c r="U26" s="121">
        <v>47.2</v>
      </c>
      <c r="V26" s="121">
        <v>385.4</v>
      </c>
      <c r="W26" s="121">
        <v>142.19999999999999</v>
      </c>
      <c r="X26" s="159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19" t="s">
        <v>710</v>
      </c>
    </row>
    <row r="27" spans="1:32" ht="39.6" x14ac:dyDescent="0.25">
      <c r="A27" s="139" t="s">
        <v>105</v>
      </c>
      <c r="B27" s="182">
        <v>43573</v>
      </c>
      <c r="C27" s="161">
        <v>26</v>
      </c>
      <c r="D27" s="162">
        <v>18</v>
      </c>
      <c r="E27" s="162">
        <v>69</v>
      </c>
      <c r="F27" s="161">
        <v>44</v>
      </c>
      <c r="G27" s="162">
        <v>30</v>
      </c>
      <c r="H27" s="162">
        <v>61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2"/>
        <v>248</v>
      </c>
      <c r="R27" s="121">
        <v>709.8</v>
      </c>
      <c r="S27" s="121">
        <v>568.4</v>
      </c>
      <c r="T27" s="121">
        <v>641.79999999999995</v>
      </c>
      <c r="U27" s="121">
        <v>542.20000000000005</v>
      </c>
      <c r="V27" s="121">
        <v>439</v>
      </c>
      <c r="W27" s="121">
        <v>462.7</v>
      </c>
      <c r="X27" s="159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63" t="s">
        <v>717</v>
      </c>
    </row>
    <row r="28" spans="1:32" x14ac:dyDescent="0.25">
      <c r="A28" s="139" t="s">
        <v>105</v>
      </c>
      <c r="B28" s="182">
        <v>43605</v>
      </c>
      <c r="C28" s="161">
        <v>2</v>
      </c>
      <c r="D28" s="162">
        <v>1</v>
      </c>
      <c r="E28" s="162">
        <v>0</v>
      </c>
      <c r="F28" s="161">
        <v>1</v>
      </c>
      <c r="G28" s="162">
        <v>1</v>
      </c>
      <c r="H28" s="162">
        <v>1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2"/>
        <v>6</v>
      </c>
      <c r="R28" s="172">
        <v>647.6</v>
      </c>
      <c r="S28" s="173">
        <v>710.2</v>
      </c>
      <c r="T28" s="173">
        <v>708.4</v>
      </c>
      <c r="U28" s="173">
        <v>706.7</v>
      </c>
      <c r="V28" s="173">
        <v>562.1</v>
      </c>
      <c r="W28" s="174">
        <v>259.10000000000002</v>
      </c>
      <c r="X28" s="159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63" t="s">
        <v>721</v>
      </c>
    </row>
    <row r="29" spans="1:32" ht="26.4" x14ac:dyDescent="0.25">
      <c r="A29" s="139" t="s">
        <v>105</v>
      </c>
      <c r="B29" s="182">
        <v>43627</v>
      </c>
      <c r="C29" s="161">
        <v>0</v>
      </c>
      <c r="D29" s="162">
        <v>1</v>
      </c>
      <c r="E29" s="162">
        <v>2</v>
      </c>
      <c r="F29" s="161">
        <v>0</v>
      </c>
      <c r="G29" s="162">
        <v>1</v>
      </c>
      <c r="H29" s="162">
        <v>8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2"/>
        <v>12</v>
      </c>
      <c r="R29" s="121">
        <v>0</v>
      </c>
      <c r="S29" s="121">
        <v>691.5</v>
      </c>
      <c r="T29" s="121">
        <v>618.29999999999995</v>
      </c>
      <c r="U29" s="121">
        <v>371.8</v>
      </c>
      <c r="V29" s="121">
        <v>276.8</v>
      </c>
      <c r="W29" s="121">
        <v>213.8</v>
      </c>
      <c r="X29" s="159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63" t="s">
        <v>730</v>
      </c>
    </row>
    <row r="30" spans="1:32" x14ac:dyDescent="0.25">
      <c r="A30" s="168" t="s">
        <v>105</v>
      </c>
      <c r="B30" s="184">
        <v>43816</v>
      </c>
      <c r="C30" s="161">
        <v>0</v>
      </c>
      <c r="D30" s="127" t="s">
        <v>19</v>
      </c>
      <c r="E30" s="162">
        <v>0</v>
      </c>
      <c r="F30" s="161">
        <v>0</v>
      </c>
      <c r="G30" s="162">
        <v>0</v>
      </c>
      <c r="H30" s="162">
        <v>0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>SUM(C30:P30)</f>
        <v>0</v>
      </c>
      <c r="R30" s="121">
        <v>357.2</v>
      </c>
      <c r="S30" s="159" t="s">
        <v>19</v>
      </c>
      <c r="T30" s="121">
        <v>324.39999999999998</v>
      </c>
      <c r="U30" s="121">
        <v>2.7</v>
      </c>
      <c r="V30" s="121">
        <v>10.1</v>
      </c>
      <c r="W30" s="121">
        <v>338.7</v>
      </c>
      <c r="X30" s="159" t="s">
        <v>19</v>
      </c>
      <c r="Y30" s="159" t="s">
        <v>19</v>
      </c>
      <c r="Z30" s="159" t="s">
        <v>19</v>
      </c>
      <c r="AA30" s="159" t="s">
        <v>19</v>
      </c>
      <c r="AB30" s="159" t="s">
        <v>19</v>
      </c>
      <c r="AC30" s="159" t="s">
        <v>19</v>
      </c>
      <c r="AD30" s="159" t="s">
        <v>19</v>
      </c>
      <c r="AE30" s="159" t="s">
        <v>19</v>
      </c>
      <c r="AF30" s="163" t="s">
        <v>740</v>
      </c>
    </row>
    <row r="31" spans="1:32" x14ac:dyDescent="0.25">
      <c r="A31" s="119"/>
      <c r="B31" s="183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241">
        <f>SUM(Q24:Q30)</f>
        <v>300</v>
      </c>
      <c r="R31" s="164"/>
      <c r="S31" s="164"/>
      <c r="T31" s="164"/>
      <c r="U31" s="164"/>
      <c r="V31" s="164"/>
      <c r="W31" s="164"/>
      <c r="X31" s="158"/>
      <c r="Y31" s="158"/>
      <c r="Z31" s="158"/>
      <c r="AA31" s="158"/>
      <c r="AB31" s="158"/>
      <c r="AC31" s="158"/>
      <c r="AD31" s="158"/>
      <c r="AE31" s="158"/>
      <c r="AF31" s="119"/>
    </row>
    <row r="32" spans="1:32" x14ac:dyDescent="0.25">
      <c r="A32" s="139" t="s">
        <v>115</v>
      </c>
      <c r="B32" s="182">
        <v>43481</v>
      </c>
      <c r="C32" s="119">
        <v>0</v>
      </c>
      <c r="D32" s="119">
        <v>0</v>
      </c>
      <c r="E32" s="119">
        <v>1</v>
      </c>
      <c r="F32" s="119">
        <v>0</v>
      </c>
      <c r="G32" s="127" t="s">
        <v>19</v>
      </c>
      <c r="H32" s="119">
        <v>3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 t="shared" ref="Q32:Q40" si="3">SUM(C32:P32)</f>
        <v>4</v>
      </c>
      <c r="R32" s="121">
        <v>0</v>
      </c>
      <c r="S32" s="121">
        <v>11</v>
      </c>
      <c r="T32" s="121">
        <v>503</v>
      </c>
      <c r="U32" s="121">
        <v>122</v>
      </c>
      <c r="V32" s="159" t="s">
        <v>19</v>
      </c>
      <c r="W32" s="121">
        <v>386</v>
      </c>
      <c r="X32" s="159" t="s">
        <v>19</v>
      </c>
      <c r="Y32" s="159" t="s">
        <v>19</v>
      </c>
      <c r="Z32" s="159" t="s">
        <v>19</v>
      </c>
      <c r="AA32" s="159" t="s">
        <v>19</v>
      </c>
      <c r="AB32" s="159" t="s">
        <v>19</v>
      </c>
      <c r="AC32" s="159" t="s">
        <v>19</v>
      </c>
      <c r="AD32" s="159" t="s">
        <v>19</v>
      </c>
      <c r="AE32" s="159" t="s">
        <v>19</v>
      </c>
      <c r="AF32" s="119" t="s">
        <v>704</v>
      </c>
    </row>
    <row r="33" spans="1:32" x14ac:dyDescent="0.25">
      <c r="A33" s="139" t="s">
        <v>115</v>
      </c>
      <c r="B33" s="182">
        <v>43501</v>
      </c>
      <c r="C33" s="119">
        <v>0</v>
      </c>
      <c r="D33" s="119">
        <v>0</v>
      </c>
      <c r="E33" s="119">
        <v>1</v>
      </c>
      <c r="F33" s="119">
        <v>0</v>
      </c>
      <c r="G33" s="127" t="s">
        <v>19</v>
      </c>
      <c r="H33" s="119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 t="shared" si="3"/>
        <v>1</v>
      </c>
      <c r="R33" s="121">
        <v>0</v>
      </c>
      <c r="S33" s="121">
        <v>145</v>
      </c>
      <c r="T33" s="121">
        <v>236</v>
      </c>
      <c r="U33" s="121">
        <v>18</v>
      </c>
      <c r="V33" s="159" t="s">
        <v>19</v>
      </c>
      <c r="W33" s="121">
        <v>140</v>
      </c>
      <c r="X33" s="159" t="s">
        <v>19</v>
      </c>
      <c r="Y33" s="159" t="s">
        <v>19</v>
      </c>
      <c r="Z33" s="159" t="s">
        <v>19</v>
      </c>
      <c r="AA33" s="159" t="s">
        <v>19</v>
      </c>
      <c r="AB33" s="159" t="s">
        <v>19</v>
      </c>
      <c r="AC33" s="159" t="s">
        <v>19</v>
      </c>
      <c r="AD33" s="159" t="s">
        <v>19</v>
      </c>
      <c r="AE33" s="159" t="s">
        <v>19</v>
      </c>
      <c r="AF33" s="119" t="s">
        <v>705</v>
      </c>
    </row>
    <row r="34" spans="1:32" x14ac:dyDescent="0.25">
      <c r="A34" s="139" t="s">
        <v>115</v>
      </c>
      <c r="B34" s="182">
        <v>43517</v>
      </c>
      <c r="C34" s="119">
        <v>0</v>
      </c>
      <c r="D34" s="119">
        <v>6</v>
      </c>
      <c r="E34" s="119">
        <v>9</v>
      </c>
      <c r="F34" s="119">
        <v>0</v>
      </c>
      <c r="G34" s="127" t="s">
        <v>19</v>
      </c>
      <c r="H34" s="119">
        <v>2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 t="shared" si="3"/>
        <v>17</v>
      </c>
      <c r="R34" s="121">
        <v>63</v>
      </c>
      <c r="S34" s="121">
        <v>317</v>
      </c>
      <c r="T34" s="121">
        <v>199</v>
      </c>
      <c r="U34" s="121">
        <v>0</v>
      </c>
      <c r="V34" s="159" t="s">
        <v>19</v>
      </c>
      <c r="W34" s="121">
        <v>82</v>
      </c>
      <c r="X34" s="159" t="s">
        <v>19</v>
      </c>
      <c r="Y34" s="159" t="s">
        <v>19</v>
      </c>
      <c r="Z34" s="159" t="s">
        <v>19</v>
      </c>
      <c r="AA34" s="159" t="s">
        <v>19</v>
      </c>
      <c r="AB34" s="159" t="s">
        <v>19</v>
      </c>
      <c r="AC34" s="159" t="s">
        <v>19</v>
      </c>
      <c r="AD34" s="159" t="s">
        <v>19</v>
      </c>
      <c r="AE34" s="159" t="s">
        <v>19</v>
      </c>
      <c r="AF34" s="119" t="s">
        <v>706</v>
      </c>
    </row>
    <row r="35" spans="1:32" x14ac:dyDescent="0.25">
      <c r="A35" s="139" t="s">
        <v>115</v>
      </c>
      <c r="B35" s="182">
        <v>43528</v>
      </c>
      <c r="C35" s="119">
        <v>1</v>
      </c>
      <c r="D35" s="119">
        <v>4</v>
      </c>
      <c r="E35" s="119">
        <v>3</v>
      </c>
      <c r="F35" s="119">
        <v>1</v>
      </c>
      <c r="G35" s="127" t="s">
        <v>19</v>
      </c>
      <c r="H35" s="119">
        <v>1</v>
      </c>
      <c r="I35" s="127" t="s">
        <v>19</v>
      </c>
      <c r="J35" s="127" t="s">
        <v>19</v>
      </c>
      <c r="K35" s="127" t="s">
        <v>19</v>
      </c>
      <c r="L35" s="127" t="s">
        <v>19</v>
      </c>
      <c r="M35" s="127" t="s">
        <v>19</v>
      </c>
      <c r="N35" s="127" t="s">
        <v>19</v>
      </c>
      <c r="O35" s="127" t="s">
        <v>19</v>
      </c>
      <c r="P35" s="127" t="s">
        <v>19</v>
      </c>
      <c r="Q35" s="119">
        <f t="shared" si="3"/>
        <v>10</v>
      </c>
      <c r="R35" s="121">
        <v>97</v>
      </c>
      <c r="S35" s="121">
        <v>241</v>
      </c>
      <c r="T35" s="121">
        <v>125</v>
      </c>
      <c r="U35" s="121">
        <v>28</v>
      </c>
      <c r="V35" s="159" t="s">
        <v>19</v>
      </c>
      <c r="W35" s="121">
        <v>60</v>
      </c>
      <c r="X35" s="159" t="s">
        <v>19</v>
      </c>
      <c r="Y35" s="159" t="s">
        <v>19</v>
      </c>
      <c r="Z35" s="159" t="s">
        <v>19</v>
      </c>
      <c r="AA35" s="159" t="s">
        <v>19</v>
      </c>
      <c r="AB35" s="159" t="s">
        <v>19</v>
      </c>
      <c r="AC35" s="159" t="s">
        <v>19</v>
      </c>
      <c r="AD35" s="159" t="s">
        <v>19</v>
      </c>
      <c r="AE35" s="159" t="s">
        <v>19</v>
      </c>
      <c r="AF35" s="119" t="s">
        <v>706</v>
      </c>
    </row>
    <row r="36" spans="1:32" x14ac:dyDescent="0.25">
      <c r="A36" s="139" t="s">
        <v>115</v>
      </c>
      <c r="B36" s="182">
        <v>43544</v>
      </c>
      <c r="C36" s="119">
        <v>2</v>
      </c>
      <c r="D36" s="119">
        <v>0</v>
      </c>
      <c r="E36" s="119">
        <v>0</v>
      </c>
      <c r="F36" s="119">
        <v>0</v>
      </c>
      <c r="G36" s="127" t="s">
        <v>19</v>
      </c>
      <c r="H36" s="119">
        <v>0</v>
      </c>
      <c r="I36" s="127" t="s">
        <v>19</v>
      </c>
      <c r="J36" s="127" t="s">
        <v>19</v>
      </c>
      <c r="K36" s="127" t="s">
        <v>19</v>
      </c>
      <c r="L36" s="127" t="s">
        <v>19</v>
      </c>
      <c r="M36" s="127" t="s">
        <v>19</v>
      </c>
      <c r="N36" s="127" t="s">
        <v>19</v>
      </c>
      <c r="O36" s="127" t="s">
        <v>19</v>
      </c>
      <c r="P36" s="127" t="s">
        <v>19</v>
      </c>
      <c r="Q36" s="119">
        <f t="shared" si="3"/>
        <v>2</v>
      </c>
      <c r="R36" s="121">
        <v>376</v>
      </c>
      <c r="S36" s="121">
        <v>304</v>
      </c>
      <c r="T36" s="121">
        <v>196</v>
      </c>
      <c r="U36" s="121">
        <v>91</v>
      </c>
      <c r="V36" s="159" t="s">
        <v>19</v>
      </c>
      <c r="W36" s="121">
        <v>23</v>
      </c>
      <c r="X36" s="159" t="s">
        <v>19</v>
      </c>
      <c r="Y36" s="159" t="s">
        <v>19</v>
      </c>
      <c r="Z36" s="159" t="s">
        <v>19</v>
      </c>
      <c r="AA36" s="159" t="s">
        <v>19</v>
      </c>
      <c r="AB36" s="159" t="s">
        <v>19</v>
      </c>
      <c r="AC36" s="159" t="s">
        <v>19</v>
      </c>
      <c r="AD36" s="159" t="s">
        <v>19</v>
      </c>
      <c r="AE36" s="159" t="s">
        <v>19</v>
      </c>
      <c r="AF36" s="119" t="s">
        <v>712</v>
      </c>
    </row>
    <row r="37" spans="1:32" x14ac:dyDescent="0.25">
      <c r="A37" s="139" t="s">
        <v>115</v>
      </c>
      <c r="B37" s="182">
        <v>43557</v>
      </c>
      <c r="C37" s="119">
        <v>28</v>
      </c>
      <c r="D37" s="119">
        <v>26</v>
      </c>
      <c r="E37" s="119">
        <v>47</v>
      </c>
      <c r="F37" s="119">
        <v>19</v>
      </c>
      <c r="G37" s="127" t="s">
        <v>19</v>
      </c>
      <c r="H37" s="119">
        <v>60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 t="shared" si="3"/>
        <v>180</v>
      </c>
      <c r="R37" s="121">
        <v>308</v>
      </c>
      <c r="S37" s="121">
        <v>300</v>
      </c>
      <c r="T37" s="121">
        <v>298</v>
      </c>
      <c r="U37" s="121">
        <v>205</v>
      </c>
      <c r="V37" s="159" t="s">
        <v>19</v>
      </c>
      <c r="W37" s="121">
        <v>177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19" t="s">
        <v>713</v>
      </c>
    </row>
    <row r="38" spans="1:32" x14ac:dyDescent="0.25">
      <c r="A38" s="139" t="s">
        <v>115</v>
      </c>
      <c r="B38" s="182">
        <v>43559</v>
      </c>
      <c r="C38" s="119">
        <v>1</v>
      </c>
      <c r="D38" s="119">
        <v>1</v>
      </c>
      <c r="E38" s="119">
        <v>0</v>
      </c>
      <c r="F38" s="119">
        <v>1</v>
      </c>
      <c r="G38" s="127" t="s">
        <v>19</v>
      </c>
      <c r="H38" s="119">
        <v>1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 t="shared" si="3"/>
        <v>4</v>
      </c>
      <c r="R38" s="121">
        <v>29</v>
      </c>
      <c r="S38" s="121">
        <v>8</v>
      </c>
      <c r="T38" s="121">
        <v>0</v>
      </c>
      <c r="U38" s="121">
        <v>0</v>
      </c>
      <c r="V38" s="159" t="s">
        <v>19</v>
      </c>
      <c r="W38" s="121">
        <v>10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19" t="s">
        <v>706</v>
      </c>
    </row>
    <row r="39" spans="1:32" x14ac:dyDescent="0.25">
      <c r="A39" s="139" t="s">
        <v>115</v>
      </c>
      <c r="B39" s="182">
        <v>43571</v>
      </c>
      <c r="C39" s="119">
        <v>27</v>
      </c>
      <c r="D39" s="119">
        <v>54</v>
      </c>
      <c r="E39" s="119">
        <v>44</v>
      </c>
      <c r="F39" s="119">
        <v>42</v>
      </c>
      <c r="G39" s="127" t="s">
        <v>19</v>
      </c>
      <c r="H39" s="119">
        <v>88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 t="shared" si="3"/>
        <v>255</v>
      </c>
      <c r="R39" s="121">
        <v>279</v>
      </c>
      <c r="S39" s="121">
        <v>237</v>
      </c>
      <c r="T39" s="121">
        <v>200</v>
      </c>
      <c r="U39" s="121">
        <v>158</v>
      </c>
      <c r="V39" s="159" t="s">
        <v>19</v>
      </c>
      <c r="W39" s="121">
        <v>264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119" t="s">
        <v>715</v>
      </c>
    </row>
    <row r="40" spans="1:32" x14ac:dyDescent="0.25">
      <c r="A40" s="139" t="s">
        <v>115</v>
      </c>
      <c r="B40" s="182">
        <v>43583</v>
      </c>
      <c r="C40" s="119">
        <v>1</v>
      </c>
      <c r="D40" s="119">
        <v>1</v>
      </c>
      <c r="E40" s="119">
        <v>4</v>
      </c>
      <c r="F40" s="119">
        <v>2</v>
      </c>
      <c r="G40" s="127" t="s">
        <v>19</v>
      </c>
      <c r="H40" s="119">
        <v>9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 t="shared" si="3"/>
        <v>17</v>
      </c>
      <c r="R40" s="121">
        <v>288</v>
      </c>
      <c r="S40" s="121">
        <v>288</v>
      </c>
      <c r="T40" s="121">
        <v>238</v>
      </c>
      <c r="U40" s="121">
        <v>216</v>
      </c>
      <c r="V40" s="159" t="s">
        <v>19</v>
      </c>
      <c r="W40" s="121">
        <v>288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119" t="s">
        <v>718</v>
      </c>
    </row>
    <row r="41" spans="1:32" x14ac:dyDescent="0.25">
      <c r="A41" s="139" t="s">
        <v>115</v>
      </c>
      <c r="B41" s="182">
        <v>43593</v>
      </c>
      <c r="C41" s="119">
        <v>1</v>
      </c>
      <c r="D41" s="119">
        <v>0</v>
      </c>
      <c r="E41" s="119">
        <v>2</v>
      </c>
      <c r="F41" s="119">
        <v>2</v>
      </c>
      <c r="G41" s="127" t="s">
        <v>19</v>
      </c>
      <c r="H41" s="119">
        <v>2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 t="shared" ref="Q41:Q46" si="4">SUM(C41:P41)</f>
        <v>7</v>
      </c>
      <c r="R41" s="121">
        <v>240</v>
      </c>
      <c r="S41" s="121">
        <v>240</v>
      </c>
      <c r="T41" s="121">
        <v>155</v>
      </c>
      <c r="U41" s="121">
        <v>95</v>
      </c>
      <c r="V41" s="159" t="s">
        <v>19</v>
      </c>
      <c r="W41" s="121">
        <v>240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119" t="s">
        <v>720</v>
      </c>
    </row>
    <row r="42" spans="1:32" x14ac:dyDescent="0.25">
      <c r="A42" s="139" t="s">
        <v>115</v>
      </c>
      <c r="B42" s="182">
        <v>43607</v>
      </c>
      <c r="C42" s="119">
        <v>1</v>
      </c>
      <c r="D42" s="119">
        <v>1</v>
      </c>
      <c r="E42" s="119">
        <v>3</v>
      </c>
      <c r="F42" s="119">
        <v>3</v>
      </c>
      <c r="G42" s="127" t="s">
        <v>19</v>
      </c>
      <c r="H42" s="119">
        <v>0</v>
      </c>
      <c r="I42" s="127" t="s">
        <v>19</v>
      </c>
      <c r="J42" s="127" t="s">
        <v>19</v>
      </c>
      <c r="K42" s="127" t="s">
        <v>19</v>
      </c>
      <c r="L42" s="127" t="s">
        <v>19</v>
      </c>
      <c r="M42" s="127" t="s">
        <v>19</v>
      </c>
      <c r="N42" s="127" t="s">
        <v>19</v>
      </c>
      <c r="O42" s="127" t="s">
        <v>19</v>
      </c>
      <c r="P42" s="127" t="s">
        <v>19</v>
      </c>
      <c r="Q42" s="119">
        <f t="shared" si="4"/>
        <v>8</v>
      </c>
      <c r="R42" s="121">
        <v>316</v>
      </c>
      <c r="S42" s="121">
        <v>324</v>
      </c>
      <c r="T42" s="121">
        <v>299</v>
      </c>
      <c r="U42" s="121">
        <v>249</v>
      </c>
      <c r="V42" s="159" t="s">
        <v>19</v>
      </c>
      <c r="W42" s="121">
        <v>334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119" t="s">
        <v>722</v>
      </c>
    </row>
    <row r="43" spans="1:32" x14ac:dyDescent="0.25">
      <c r="A43" s="139" t="s">
        <v>115</v>
      </c>
      <c r="B43" s="182">
        <v>43622</v>
      </c>
      <c r="C43" s="119">
        <v>0</v>
      </c>
      <c r="D43" s="119">
        <v>0</v>
      </c>
      <c r="E43" s="119">
        <v>0</v>
      </c>
      <c r="F43" s="119">
        <v>1</v>
      </c>
      <c r="G43" s="127" t="s">
        <v>19</v>
      </c>
      <c r="H43" s="119">
        <v>2</v>
      </c>
      <c r="I43" s="127" t="s">
        <v>19</v>
      </c>
      <c r="J43" s="127" t="s">
        <v>19</v>
      </c>
      <c r="K43" s="127" t="s">
        <v>19</v>
      </c>
      <c r="L43" s="127" t="s">
        <v>19</v>
      </c>
      <c r="M43" s="127" t="s">
        <v>19</v>
      </c>
      <c r="N43" s="127" t="s">
        <v>19</v>
      </c>
      <c r="O43" s="127" t="s">
        <v>19</v>
      </c>
      <c r="P43" s="127" t="s">
        <v>19</v>
      </c>
      <c r="Q43" s="119">
        <f t="shared" si="4"/>
        <v>3</v>
      </c>
      <c r="R43" s="131">
        <v>324</v>
      </c>
      <c r="S43" s="131">
        <v>315</v>
      </c>
      <c r="T43" s="131">
        <v>324</v>
      </c>
      <c r="U43" s="131">
        <v>237</v>
      </c>
      <c r="V43" s="159" t="s">
        <v>19</v>
      </c>
      <c r="W43" s="131">
        <v>324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119" t="s">
        <v>729</v>
      </c>
    </row>
    <row r="44" spans="1:32" x14ac:dyDescent="0.25">
      <c r="A44" s="139" t="s">
        <v>115</v>
      </c>
      <c r="B44" s="182">
        <v>43649</v>
      </c>
      <c r="C44" s="119">
        <v>0</v>
      </c>
      <c r="D44" s="119">
        <v>0</v>
      </c>
      <c r="E44" s="119">
        <v>0</v>
      </c>
      <c r="F44" s="119">
        <v>0</v>
      </c>
      <c r="G44" s="127" t="s">
        <v>19</v>
      </c>
      <c r="H44" s="119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si="4"/>
        <v>0</v>
      </c>
      <c r="R44" s="131">
        <v>318</v>
      </c>
      <c r="S44" s="131">
        <v>530</v>
      </c>
      <c r="T44" s="131">
        <v>410</v>
      </c>
      <c r="U44" s="131">
        <v>229</v>
      </c>
      <c r="V44" s="159" t="s">
        <v>19</v>
      </c>
      <c r="W44" s="131">
        <v>317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119" t="s">
        <v>733</v>
      </c>
    </row>
    <row r="45" spans="1:32" x14ac:dyDescent="0.25">
      <c r="A45" s="139" t="s">
        <v>115</v>
      </c>
      <c r="B45" s="182">
        <v>43810</v>
      </c>
      <c r="C45" s="127" t="s">
        <v>19</v>
      </c>
      <c r="D45" s="119">
        <v>0</v>
      </c>
      <c r="E45" s="119">
        <v>0</v>
      </c>
      <c r="F45" s="119">
        <v>0</v>
      </c>
      <c r="G45" s="127" t="s">
        <v>19</v>
      </c>
      <c r="H45" s="119">
        <v>0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4"/>
        <v>0</v>
      </c>
      <c r="R45" s="134">
        <v>3238</v>
      </c>
      <c r="S45" s="134">
        <v>1554</v>
      </c>
      <c r="T45" s="134">
        <v>551</v>
      </c>
      <c r="U45" s="134">
        <v>135</v>
      </c>
      <c r="V45" s="159" t="s">
        <v>19</v>
      </c>
      <c r="W45" s="134">
        <v>170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139" t="s">
        <v>741</v>
      </c>
    </row>
    <row r="46" spans="1:32" x14ac:dyDescent="0.25">
      <c r="A46" s="168" t="s">
        <v>115</v>
      </c>
      <c r="B46" s="184">
        <v>43830</v>
      </c>
      <c r="C46" s="125">
        <v>0</v>
      </c>
      <c r="D46" s="125">
        <v>0</v>
      </c>
      <c r="E46" s="125">
        <v>1</v>
      </c>
      <c r="F46" s="125">
        <v>0</v>
      </c>
      <c r="G46" s="127" t="s">
        <v>19</v>
      </c>
      <c r="H46" s="125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4"/>
        <v>1</v>
      </c>
      <c r="R46" s="134">
        <v>3</v>
      </c>
      <c r="S46" s="134">
        <v>113</v>
      </c>
      <c r="T46" s="134">
        <v>329</v>
      </c>
      <c r="U46" s="134">
        <v>121</v>
      </c>
      <c r="V46" s="159" t="s">
        <v>19</v>
      </c>
      <c r="W46" s="134">
        <v>135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139" t="s">
        <v>742</v>
      </c>
    </row>
    <row r="47" spans="1:32" x14ac:dyDescent="0.25">
      <c r="A47" s="139"/>
      <c r="B47" s="182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241">
        <f>SUM(Q32:Q46)</f>
        <v>509</v>
      </c>
      <c r="R47" s="164"/>
      <c r="S47" s="164"/>
      <c r="T47" s="164"/>
      <c r="U47" s="164"/>
      <c r="V47" s="164"/>
      <c r="W47" s="164"/>
      <c r="X47" s="158"/>
      <c r="Y47" s="158"/>
      <c r="Z47" s="158"/>
      <c r="AA47" s="158"/>
      <c r="AB47" s="158"/>
      <c r="AC47" s="158"/>
      <c r="AD47" s="158"/>
      <c r="AE47" s="158"/>
      <c r="AF47" s="119"/>
    </row>
    <row r="48" spans="1:32" x14ac:dyDescent="0.25">
      <c r="A48" s="139" t="s">
        <v>118</v>
      </c>
      <c r="B48" s="182">
        <v>43496</v>
      </c>
      <c r="C48" s="119">
        <v>0</v>
      </c>
      <c r="D48" s="119">
        <v>0</v>
      </c>
      <c r="E48" s="119">
        <v>0</v>
      </c>
      <c r="F48" s="119">
        <v>1</v>
      </c>
      <c r="G48" s="119">
        <v>3</v>
      </c>
      <c r="H48" s="119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ref="Q48:Q53" si="5">SUM(C48:P48)</f>
        <v>4</v>
      </c>
      <c r="R48" s="167">
        <v>0</v>
      </c>
      <c r="S48" s="167">
        <v>47.7</v>
      </c>
      <c r="T48" s="167">
        <v>64.099999999999994</v>
      </c>
      <c r="U48" s="167">
        <v>200.6</v>
      </c>
      <c r="V48" s="167">
        <v>545.1</v>
      </c>
      <c r="W48" s="167">
        <v>258</v>
      </c>
      <c r="X48" s="160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19" t="s">
        <v>707</v>
      </c>
    </row>
    <row r="49" spans="1:32" x14ac:dyDescent="0.25">
      <c r="A49" s="139" t="s">
        <v>118</v>
      </c>
      <c r="B49" s="182">
        <v>43524</v>
      </c>
      <c r="C49" s="119">
        <v>0</v>
      </c>
      <c r="D49" s="119">
        <v>2</v>
      </c>
      <c r="E49" s="119">
        <v>19</v>
      </c>
      <c r="F49" s="119">
        <v>15</v>
      </c>
      <c r="G49" s="119">
        <v>62</v>
      </c>
      <c r="H49" s="119">
        <v>19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5"/>
        <v>117</v>
      </c>
      <c r="R49" s="164">
        <v>30.4</v>
      </c>
      <c r="S49" s="164">
        <v>11.2</v>
      </c>
      <c r="T49" s="164">
        <v>187.1</v>
      </c>
      <c r="U49" s="164">
        <v>199.6</v>
      </c>
      <c r="V49" s="164">
        <v>426.8</v>
      </c>
      <c r="W49" s="164">
        <v>349.6</v>
      </c>
      <c r="X49" s="160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19" t="s">
        <v>707</v>
      </c>
    </row>
    <row r="50" spans="1:32" x14ac:dyDescent="0.25">
      <c r="A50" s="139" t="s">
        <v>118</v>
      </c>
      <c r="B50" s="182">
        <v>43556</v>
      </c>
      <c r="C50" s="119">
        <v>65</v>
      </c>
      <c r="D50" s="119">
        <v>0</v>
      </c>
      <c r="E50" s="119">
        <v>66</v>
      </c>
      <c r="F50" s="119">
        <v>32</v>
      </c>
      <c r="G50" s="119">
        <v>42</v>
      </c>
      <c r="H50" s="119">
        <v>46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5"/>
        <v>251</v>
      </c>
      <c r="R50" s="131">
        <v>738.1</v>
      </c>
      <c r="S50" s="131">
        <v>1.7</v>
      </c>
      <c r="T50" s="131">
        <v>653.79999999999995</v>
      </c>
      <c r="U50" s="131">
        <v>188.1</v>
      </c>
      <c r="V50" s="131">
        <v>443.1</v>
      </c>
      <c r="W50" s="131">
        <v>347.2</v>
      </c>
      <c r="X50" s="160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19" t="s">
        <v>711</v>
      </c>
    </row>
    <row r="51" spans="1:32" x14ac:dyDescent="0.25">
      <c r="A51" s="139" t="s">
        <v>118</v>
      </c>
      <c r="B51" s="182">
        <v>43585</v>
      </c>
      <c r="C51" s="169">
        <v>28</v>
      </c>
      <c r="D51" s="169">
        <v>18</v>
      </c>
      <c r="E51" s="169">
        <v>22</v>
      </c>
      <c r="F51" s="169">
        <v>19</v>
      </c>
      <c r="G51" s="169">
        <v>28</v>
      </c>
      <c r="H51" s="169">
        <v>8</v>
      </c>
      <c r="I51" s="127" t="s">
        <v>19</v>
      </c>
      <c r="J51" s="127" t="s">
        <v>19</v>
      </c>
      <c r="K51" s="127" t="s">
        <v>19</v>
      </c>
      <c r="L51" s="127" t="s">
        <v>19</v>
      </c>
      <c r="M51" s="127" t="s">
        <v>19</v>
      </c>
      <c r="N51" s="127" t="s">
        <v>19</v>
      </c>
      <c r="O51" s="127" t="s">
        <v>19</v>
      </c>
      <c r="P51" s="127" t="s">
        <v>19</v>
      </c>
      <c r="Q51" s="119">
        <f t="shared" si="5"/>
        <v>123</v>
      </c>
      <c r="R51" s="131">
        <v>496.7</v>
      </c>
      <c r="S51" s="131">
        <v>509.9</v>
      </c>
      <c r="T51" s="131">
        <v>661.4</v>
      </c>
      <c r="U51" s="131">
        <v>471.5</v>
      </c>
      <c r="V51" s="131">
        <v>551.79999999999995</v>
      </c>
      <c r="W51" s="131">
        <v>476.7</v>
      </c>
      <c r="X51" s="160" t="s">
        <v>19</v>
      </c>
      <c r="Y51" s="159" t="s">
        <v>19</v>
      </c>
      <c r="Z51" s="159" t="s">
        <v>19</v>
      </c>
      <c r="AA51" s="159" t="s">
        <v>19</v>
      </c>
      <c r="AB51" s="159" t="s">
        <v>19</v>
      </c>
      <c r="AC51" s="159" t="s">
        <v>19</v>
      </c>
      <c r="AD51" s="159" t="s">
        <v>19</v>
      </c>
      <c r="AE51" s="159" t="s">
        <v>19</v>
      </c>
      <c r="AF51" s="119" t="s">
        <v>719</v>
      </c>
    </row>
    <row r="52" spans="1:32" x14ac:dyDescent="0.25">
      <c r="A52" s="139" t="s">
        <v>118</v>
      </c>
      <c r="B52" s="182">
        <v>43615</v>
      </c>
      <c r="C52" s="125">
        <v>6</v>
      </c>
      <c r="D52" s="125">
        <v>5</v>
      </c>
      <c r="E52" s="125">
        <v>3</v>
      </c>
      <c r="F52" s="125">
        <v>4</v>
      </c>
      <c r="G52" s="125">
        <v>3</v>
      </c>
      <c r="H52" s="125">
        <v>9</v>
      </c>
      <c r="I52" s="127" t="s">
        <v>19</v>
      </c>
      <c r="J52" s="127" t="s">
        <v>19</v>
      </c>
      <c r="K52" s="127" t="s">
        <v>19</v>
      </c>
      <c r="L52" s="127" t="s">
        <v>19</v>
      </c>
      <c r="M52" s="127" t="s">
        <v>19</v>
      </c>
      <c r="N52" s="127" t="s">
        <v>19</v>
      </c>
      <c r="O52" s="127" t="s">
        <v>19</v>
      </c>
      <c r="P52" s="127" t="s">
        <v>19</v>
      </c>
      <c r="Q52" s="119">
        <f t="shared" si="5"/>
        <v>30</v>
      </c>
      <c r="R52" s="131">
        <v>700.5</v>
      </c>
      <c r="S52" s="131">
        <v>695.5</v>
      </c>
      <c r="T52" s="131">
        <v>700.3</v>
      </c>
      <c r="U52" s="131">
        <v>478.8</v>
      </c>
      <c r="V52" s="131">
        <v>460.8</v>
      </c>
      <c r="W52" s="131">
        <v>364.5</v>
      </c>
      <c r="X52" s="160" t="s">
        <v>19</v>
      </c>
      <c r="Y52" s="159" t="s">
        <v>19</v>
      </c>
      <c r="Z52" s="159" t="s">
        <v>19</v>
      </c>
      <c r="AA52" s="159" t="s">
        <v>19</v>
      </c>
      <c r="AB52" s="159" t="s">
        <v>19</v>
      </c>
      <c r="AC52" s="159" t="s">
        <v>19</v>
      </c>
      <c r="AD52" s="159" t="s">
        <v>19</v>
      </c>
      <c r="AE52" s="159" t="s">
        <v>19</v>
      </c>
      <c r="AF52" s="119" t="s">
        <v>723</v>
      </c>
    </row>
    <row r="53" spans="1:32" x14ac:dyDescent="0.25">
      <c r="A53" s="168" t="s">
        <v>118</v>
      </c>
      <c r="B53" s="186">
        <v>43646</v>
      </c>
      <c r="C53" s="125">
        <v>10</v>
      </c>
      <c r="D53" s="125">
        <v>5</v>
      </c>
      <c r="E53" s="125">
        <v>0</v>
      </c>
      <c r="F53" s="125">
        <v>0</v>
      </c>
      <c r="G53" s="125">
        <v>2</v>
      </c>
      <c r="H53" s="125">
        <v>0</v>
      </c>
      <c r="I53" s="127" t="s">
        <v>19</v>
      </c>
      <c r="J53" s="127" t="s">
        <v>19</v>
      </c>
      <c r="K53" s="127" t="s">
        <v>19</v>
      </c>
      <c r="L53" s="127" t="s">
        <v>19</v>
      </c>
      <c r="M53" s="127" t="s">
        <v>19</v>
      </c>
      <c r="N53" s="127" t="s">
        <v>19</v>
      </c>
      <c r="O53" s="127" t="s">
        <v>19</v>
      </c>
      <c r="P53" s="127" t="s">
        <v>19</v>
      </c>
      <c r="Q53" s="119">
        <f t="shared" si="5"/>
        <v>17</v>
      </c>
      <c r="R53" s="131">
        <v>718.7</v>
      </c>
      <c r="S53" s="131">
        <v>252.2</v>
      </c>
      <c r="T53" s="131">
        <v>657.1</v>
      </c>
      <c r="U53" s="131">
        <v>276.10000000000002</v>
      </c>
      <c r="V53" s="131">
        <v>241.8</v>
      </c>
      <c r="W53" s="131">
        <v>306.5</v>
      </c>
      <c r="X53" s="160" t="s">
        <v>19</v>
      </c>
      <c r="Y53" s="159" t="s">
        <v>19</v>
      </c>
      <c r="Z53" s="159" t="s">
        <v>19</v>
      </c>
      <c r="AA53" s="159" t="s">
        <v>19</v>
      </c>
      <c r="AB53" s="159" t="s">
        <v>19</v>
      </c>
      <c r="AC53" s="159" t="s">
        <v>19</v>
      </c>
      <c r="AD53" s="159" t="s">
        <v>19</v>
      </c>
      <c r="AE53" s="159" t="s">
        <v>19</v>
      </c>
      <c r="AF53" s="119" t="s">
        <v>731</v>
      </c>
    </row>
    <row r="54" spans="1:32" x14ac:dyDescent="0.25">
      <c r="A54" s="168" t="s">
        <v>118</v>
      </c>
      <c r="B54" s="186">
        <v>43677</v>
      </c>
      <c r="C54" s="125">
        <v>1</v>
      </c>
      <c r="D54" s="125">
        <v>0</v>
      </c>
      <c r="E54" s="125">
        <v>0</v>
      </c>
      <c r="F54" s="125">
        <v>0</v>
      </c>
      <c r="G54" s="125">
        <v>1</v>
      </c>
      <c r="H54" s="125">
        <v>3</v>
      </c>
      <c r="I54" s="127" t="s">
        <v>19</v>
      </c>
      <c r="J54" s="127" t="s">
        <v>19</v>
      </c>
      <c r="K54" s="127" t="s">
        <v>19</v>
      </c>
      <c r="L54" s="127" t="s">
        <v>19</v>
      </c>
      <c r="M54" s="127" t="s">
        <v>19</v>
      </c>
      <c r="N54" s="127" t="s">
        <v>19</v>
      </c>
      <c r="O54" s="127" t="s">
        <v>19</v>
      </c>
      <c r="P54" s="127" t="s">
        <v>19</v>
      </c>
      <c r="Q54" s="170">
        <f>SUM(C54:P54)</f>
        <v>5</v>
      </c>
      <c r="R54" s="132">
        <v>725.4</v>
      </c>
      <c r="S54" s="132">
        <v>0</v>
      </c>
      <c r="T54" s="132">
        <v>287.8</v>
      </c>
      <c r="U54" s="132">
        <v>0.3</v>
      </c>
      <c r="V54" s="132">
        <v>0.1</v>
      </c>
      <c r="W54" s="132">
        <v>0</v>
      </c>
      <c r="X54" s="160" t="s">
        <v>19</v>
      </c>
      <c r="Y54" s="159" t="s">
        <v>19</v>
      </c>
      <c r="Z54" s="159" t="s">
        <v>19</v>
      </c>
      <c r="AA54" s="159" t="s">
        <v>19</v>
      </c>
      <c r="AB54" s="159" t="s">
        <v>19</v>
      </c>
      <c r="AC54" s="159" t="s">
        <v>19</v>
      </c>
      <c r="AD54" s="159" t="s">
        <v>19</v>
      </c>
      <c r="AE54" s="159" t="s">
        <v>19</v>
      </c>
      <c r="AF54" s="119" t="s">
        <v>735</v>
      </c>
    </row>
    <row r="55" spans="1:32" x14ac:dyDescent="0.25">
      <c r="A55" s="168" t="s">
        <v>118</v>
      </c>
      <c r="B55" s="182">
        <v>43830</v>
      </c>
      <c r="C55" s="125">
        <v>0</v>
      </c>
      <c r="D55" s="125">
        <v>0</v>
      </c>
      <c r="E55" s="125">
        <v>1</v>
      </c>
      <c r="F55" s="125">
        <v>0</v>
      </c>
      <c r="G55" s="125">
        <v>0</v>
      </c>
      <c r="H55" s="125">
        <v>0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>SUM(C55:P55)</f>
        <v>1</v>
      </c>
      <c r="R55" s="131">
        <v>0.1</v>
      </c>
      <c r="S55" s="171" t="s">
        <v>738</v>
      </c>
      <c r="T55" s="131">
        <v>433.2</v>
      </c>
      <c r="U55" s="131">
        <v>205.4</v>
      </c>
      <c r="V55" s="131">
        <v>381.8</v>
      </c>
      <c r="W55" s="131">
        <v>20.399999999999999</v>
      </c>
      <c r="X55" s="159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739</v>
      </c>
    </row>
    <row r="56" spans="1:32" x14ac:dyDescent="0.25">
      <c r="Q56" s="241">
        <f>SUM(Q48:Q55)</f>
        <v>548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9"/>
  <sheetViews>
    <sheetView zoomScale="130" zoomScaleNormal="13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Q1" sqref="Q1"/>
    </sheetView>
  </sheetViews>
  <sheetFormatPr defaultRowHeight="13.2" x14ac:dyDescent="0.25"/>
  <cols>
    <col min="2" max="2" width="10.109375" style="198" bestFit="1" customWidth="1"/>
    <col min="3" max="3" width="5" style="176" bestFit="1" customWidth="1"/>
    <col min="4" max="4" width="5.5546875" style="176" bestFit="1" customWidth="1"/>
    <col min="5" max="6" width="5" style="176" bestFit="1" customWidth="1"/>
    <col min="7" max="8" width="4.44140625" style="176" customWidth="1"/>
    <col min="9" max="16" width="3" customWidth="1"/>
    <col min="17" max="17" width="5.88671875" customWidth="1"/>
    <col min="18" max="19" width="6" style="11" customWidth="1"/>
    <col min="20" max="20" width="5.5546875" style="11" bestFit="1" customWidth="1"/>
    <col min="21" max="23" width="6" style="11" customWidth="1"/>
    <col min="24" max="31" width="5.5546875" bestFit="1" customWidth="1"/>
    <col min="32" max="32" width="127.6640625" bestFit="1" customWidth="1"/>
  </cols>
  <sheetData>
    <row r="1" spans="1:32" x14ac:dyDescent="0.25">
      <c r="A1" s="8" t="s">
        <v>743</v>
      </c>
      <c r="B1" s="193"/>
      <c r="F1" s="177"/>
      <c r="G1" s="177"/>
      <c r="Q1" s="62">
        <f>Q14+Q24+Q35+Q53+Q63</f>
        <v>8288</v>
      </c>
      <c r="R1" s="31"/>
      <c r="S1" s="31"/>
      <c r="T1" s="31"/>
      <c r="U1" s="31"/>
      <c r="V1" s="31"/>
      <c r="W1" s="31"/>
      <c r="AE1" s="25"/>
      <c r="AF1" s="95" t="s">
        <v>823</v>
      </c>
    </row>
    <row r="2" spans="1:32" x14ac:dyDescent="0.25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4+16+2+1+4+1+11+3+8</f>
        <v>50</v>
      </c>
    </row>
    <row r="3" spans="1:32" x14ac:dyDescent="0.25">
      <c r="A3" t="s">
        <v>0</v>
      </c>
      <c r="B3" s="193" t="s">
        <v>1</v>
      </c>
      <c r="C3" s="366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6" t="s">
        <v>582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</row>
    <row r="4" spans="1:32" x14ac:dyDescent="0.25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5">
      <c r="A5" s="139" t="s">
        <v>10</v>
      </c>
      <c r="B5" s="195">
        <v>43837</v>
      </c>
      <c r="C5" s="162">
        <v>0</v>
      </c>
      <c r="D5" s="162">
        <v>0</v>
      </c>
      <c r="E5" s="162">
        <v>0</v>
      </c>
      <c r="F5" s="162">
        <v>0</v>
      </c>
      <c r="G5" s="161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21">
        <v>595</v>
      </c>
      <c r="S5" s="121">
        <v>407</v>
      </c>
      <c r="T5" s="121">
        <v>787</v>
      </c>
      <c r="U5" s="121">
        <v>736</v>
      </c>
      <c r="V5" s="127" t="s">
        <v>19</v>
      </c>
      <c r="W5" s="121">
        <v>750</v>
      </c>
      <c r="X5" s="175">
        <v>752</v>
      </c>
      <c r="Y5" s="175">
        <v>703</v>
      </c>
      <c r="Z5" s="175">
        <v>778</v>
      </c>
      <c r="AA5" s="175">
        <v>644</v>
      </c>
      <c r="AB5" s="175">
        <v>741</v>
      </c>
      <c r="AC5" s="175">
        <v>660</v>
      </c>
      <c r="AD5" s="175">
        <v>715</v>
      </c>
      <c r="AE5" s="175">
        <v>492</v>
      </c>
      <c r="AF5" s="119" t="s">
        <v>745</v>
      </c>
    </row>
    <row r="6" spans="1:32" x14ac:dyDescent="0.25">
      <c r="A6" s="139"/>
      <c r="B6" s="195">
        <v>43865</v>
      </c>
      <c r="C6" s="162">
        <v>0</v>
      </c>
      <c r="D6" s="162">
        <v>0</v>
      </c>
      <c r="E6" s="162">
        <v>0</v>
      </c>
      <c r="F6" s="162">
        <v>0</v>
      </c>
      <c r="G6" s="161" t="s">
        <v>19</v>
      </c>
      <c r="H6" s="162">
        <v>3</v>
      </c>
      <c r="I6" s="119">
        <v>1</v>
      </c>
      <c r="J6" s="119">
        <v>1</v>
      </c>
      <c r="K6" s="119">
        <v>1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6</v>
      </c>
      <c r="R6" s="121">
        <v>570</v>
      </c>
      <c r="S6" s="121">
        <v>627</v>
      </c>
      <c r="T6" s="121">
        <v>651</v>
      </c>
      <c r="U6" s="121">
        <v>662</v>
      </c>
      <c r="V6" s="127" t="s">
        <v>19</v>
      </c>
      <c r="W6" s="121">
        <v>658</v>
      </c>
      <c r="X6" s="175">
        <v>656</v>
      </c>
      <c r="Y6" s="175">
        <v>647</v>
      </c>
      <c r="Z6" s="175">
        <v>662</v>
      </c>
      <c r="AA6" s="175">
        <v>662</v>
      </c>
      <c r="AB6" s="175">
        <v>615</v>
      </c>
      <c r="AC6" s="175">
        <v>662</v>
      </c>
      <c r="AD6" s="175">
        <v>291</v>
      </c>
      <c r="AE6" s="175">
        <v>661</v>
      </c>
      <c r="AF6" s="139" t="s">
        <v>746</v>
      </c>
    </row>
    <row r="7" spans="1:32" x14ac:dyDescent="0.25">
      <c r="A7" s="139"/>
      <c r="B7" s="195">
        <v>43893</v>
      </c>
      <c r="C7" s="162">
        <v>14</v>
      </c>
      <c r="D7" s="162">
        <v>21</v>
      </c>
      <c r="E7" s="162">
        <v>31</v>
      </c>
      <c r="F7" s="162">
        <v>20</v>
      </c>
      <c r="G7" s="161" t="s">
        <v>19</v>
      </c>
      <c r="H7" s="162">
        <v>35</v>
      </c>
      <c r="I7" s="161" t="s">
        <v>19</v>
      </c>
      <c r="J7" s="119">
        <v>24</v>
      </c>
      <c r="K7" s="119">
        <v>12</v>
      </c>
      <c r="L7" s="119">
        <v>9</v>
      </c>
      <c r="M7" s="119">
        <v>6</v>
      </c>
      <c r="N7" s="119">
        <v>12</v>
      </c>
      <c r="O7" s="119">
        <v>2</v>
      </c>
      <c r="P7" s="119">
        <v>10</v>
      </c>
      <c r="Q7" s="119">
        <f t="shared" si="0"/>
        <v>196</v>
      </c>
      <c r="R7" s="121">
        <v>622</v>
      </c>
      <c r="S7" s="121">
        <v>637</v>
      </c>
      <c r="T7" s="121">
        <v>650</v>
      </c>
      <c r="U7" s="121">
        <v>642</v>
      </c>
      <c r="V7" s="127" t="s">
        <v>19</v>
      </c>
      <c r="W7" s="121">
        <v>653</v>
      </c>
      <c r="X7" s="175">
        <v>660</v>
      </c>
      <c r="Y7" s="175">
        <v>658</v>
      </c>
      <c r="Z7" s="175">
        <v>662</v>
      </c>
      <c r="AA7" s="175">
        <v>657</v>
      </c>
      <c r="AB7" s="175">
        <v>648</v>
      </c>
      <c r="AC7" s="175">
        <v>638</v>
      </c>
      <c r="AD7" s="175">
        <v>658</v>
      </c>
      <c r="AE7" s="175">
        <v>650</v>
      </c>
      <c r="AF7" s="139" t="s">
        <v>757</v>
      </c>
    </row>
    <row r="8" spans="1:32" x14ac:dyDescent="0.25">
      <c r="A8" s="139"/>
      <c r="B8" s="195">
        <v>43928</v>
      </c>
      <c r="C8" s="162">
        <v>0</v>
      </c>
      <c r="D8" s="162">
        <v>0</v>
      </c>
      <c r="E8" s="162">
        <v>1</v>
      </c>
      <c r="F8" s="162">
        <v>1</v>
      </c>
      <c r="G8" s="161" t="s">
        <v>19</v>
      </c>
      <c r="H8" s="162">
        <v>0</v>
      </c>
      <c r="I8" s="161" t="s">
        <v>19</v>
      </c>
      <c r="J8" s="119">
        <v>0</v>
      </c>
      <c r="K8" s="119">
        <v>1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si="0"/>
        <v>3</v>
      </c>
      <c r="R8" s="121">
        <v>821</v>
      </c>
      <c r="S8" s="121">
        <v>486</v>
      </c>
      <c r="T8" s="121">
        <v>512</v>
      </c>
      <c r="U8" s="121">
        <v>616</v>
      </c>
      <c r="V8" s="127" t="s">
        <v>19</v>
      </c>
      <c r="W8" s="121">
        <v>701</v>
      </c>
      <c r="X8" s="175">
        <v>773</v>
      </c>
      <c r="Y8" s="175">
        <v>814</v>
      </c>
      <c r="Z8" s="175">
        <v>822</v>
      </c>
      <c r="AA8" s="175">
        <v>823</v>
      </c>
      <c r="AB8" s="175">
        <v>822</v>
      </c>
      <c r="AC8" s="175">
        <v>822</v>
      </c>
      <c r="AD8" s="175">
        <v>820</v>
      </c>
      <c r="AE8" s="175">
        <v>823</v>
      </c>
      <c r="AF8" s="139" t="s">
        <v>768</v>
      </c>
    </row>
    <row r="9" spans="1:32" x14ac:dyDescent="0.25">
      <c r="A9" s="139"/>
      <c r="B9" s="195">
        <v>43956</v>
      </c>
      <c r="C9" s="162">
        <v>0</v>
      </c>
      <c r="D9" s="162">
        <v>0</v>
      </c>
      <c r="E9" s="162">
        <v>0</v>
      </c>
      <c r="F9" s="162">
        <v>1</v>
      </c>
      <c r="G9" s="161" t="s">
        <v>19</v>
      </c>
      <c r="H9" s="162">
        <v>0</v>
      </c>
      <c r="I9" s="161" t="s">
        <v>19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1</v>
      </c>
      <c r="Q9" s="119">
        <f t="shared" si="0"/>
        <v>5</v>
      </c>
      <c r="R9" s="121">
        <v>666</v>
      </c>
      <c r="S9" s="121">
        <v>37</v>
      </c>
      <c r="T9" s="121">
        <v>97</v>
      </c>
      <c r="U9" s="121">
        <v>107</v>
      </c>
      <c r="V9" s="127" t="s">
        <v>19</v>
      </c>
      <c r="W9" s="121">
        <v>120</v>
      </c>
      <c r="X9" s="175">
        <v>161</v>
      </c>
      <c r="Y9" s="175">
        <v>210</v>
      </c>
      <c r="Z9" s="175">
        <v>261</v>
      </c>
      <c r="AA9" s="175">
        <v>653</v>
      </c>
      <c r="AB9" s="175">
        <v>649</v>
      </c>
      <c r="AC9" s="175">
        <v>648</v>
      </c>
      <c r="AD9" s="175">
        <v>666</v>
      </c>
      <c r="AE9" s="175">
        <v>661</v>
      </c>
      <c r="AF9" s="139" t="s">
        <v>770</v>
      </c>
    </row>
    <row r="10" spans="1:32" x14ac:dyDescent="0.25">
      <c r="A10" s="139"/>
      <c r="B10" s="195">
        <v>43984</v>
      </c>
      <c r="C10" s="162">
        <v>170</v>
      </c>
      <c r="D10" s="162">
        <v>62</v>
      </c>
      <c r="E10" s="162">
        <v>42</v>
      </c>
      <c r="F10" s="162">
        <v>16</v>
      </c>
      <c r="G10" s="161" t="s">
        <v>19</v>
      </c>
      <c r="H10" s="162">
        <v>16</v>
      </c>
      <c r="I10" s="161">
        <v>11</v>
      </c>
      <c r="J10" s="119">
        <v>4</v>
      </c>
      <c r="K10" s="119">
        <v>3</v>
      </c>
      <c r="L10" s="119">
        <v>1</v>
      </c>
      <c r="M10" s="119">
        <v>8</v>
      </c>
      <c r="N10" s="119">
        <v>7</v>
      </c>
      <c r="O10" s="119">
        <v>6</v>
      </c>
      <c r="P10" s="119">
        <v>12</v>
      </c>
      <c r="Q10" s="119">
        <f t="shared" si="0"/>
        <v>358</v>
      </c>
      <c r="R10" s="121">
        <v>655</v>
      </c>
      <c r="S10" s="121">
        <v>99</v>
      </c>
      <c r="T10" s="121">
        <v>235</v>
      </c>
      <c r="U10" s="121">
        <v>249</v>
      </c>
      <c r="V10" s="127" t="s">
        <v>19</v>
      </c>
      <c r="W10" s="121">
        <v>264</v>
      </c>
      <c r="X10" s="175">
        <v>319</v>
      </c>
      <c r="Y10" s="175">
        <v>360</v>
      </c>
      <c r="Z10" s="175">
        <v>427</v>
      </c>
      <c r="AA10" s="175">
        <v>648</v>
      </c>
      <c r="AB10" s="175">
        <v>650</v>
      </c>
      <c r="AC10" s="175">
        <v>649</v>
      </c>
      <c r="AD10" s="175">
        <v>654</v>
      </c>
      <c r="AE10" s="175">
        <v>654</v>
      </c>
      <c r="AF10" s="139" t="s">
        <v>776</v>
      </c>
    </row>
    <row r="11" spans="1:32" x14ac:dyDescent="0.25">
      <c r="A11" s="139"/>
      <c r="B11" s="195">
        <v>44019</v>
      </c>
      <c r="C11" s="162">
        <v>2</v>
      </c>
      <c r="D11" s="162">
        <v>0</v>
      </c>
      <c r="E11" s="162">
        <v>2</v>
      </c>
      <c r="F11" s="162">
        <v>0</v>
      </c>
      <c r="G11" s="161" t="s">
        <v>19</v>
      </c>
      <c r="H11" s="162">
        <v>1</v>
      </c>
      <c r="I11" s="161" t="s">
        <v>19</v>
      </c>
      <c r="J11" s="119">
        <v>0</v>
      </c>
      <c r="K11" s="119">
        <v>0</v>
      </c>
      <c r="L11" s="119">
        <v>0</v>
      </c>
      <c r="M11" s="119">
        <v>0</v>
      </c>
      <c r="N11" s="119">
        <v>1</v>
      </c>
      <c r="O11" s="119">
        <v>1</v>
      </c>
      <c r="P11" s="119">
        <v>3</v>
      </c>
      <c r="Q11" s="119">
        <f t="shared" si="0"/>
        <v>10</v>
      </c>
      <c r="R11" s="121">
        <v>586</v>
      </c>
      <c r="S11" s="121">
        <v>328</v>
      </c>
      <c r="T11" s="121">
        <v>378</v>
      </c>
      <c r="U11" s="121">
        <v>467</v>
      </c>
      <c r="V11" s="127" t="s">
        <v>19</v>
      </c>
      <c r="W11" s="121">
        <v>513</v>
      </c>
      <c r="X11" s="175">
        <v>462</v>
      </c>
      <c r="Y11" s="175">
        <v>540</v>
      </c>
      <c r="Z11" s="175">
        <v>607</v>
      </c>
      <c r="AA11" s="175">
        <v>658</v>
      </c>
      <c r="AB11" s="175">
        <v>657</v>
      </c>
      <c r="AC11" s="175">
        <v>658</v>
      </c>
      <c r="AD11" s="175">
        <v>668</v>
      </c>
      <c r="AE11" s="175">
        <v>668</v>
      </c>
      <c r="AF11" s="139" t="s">
        <v>794</v>
      </c>
    </row>
    <row r="12" spans="1:32" x14ac:dyDescent="0.25">
      <c r="A12" s="139"/>
      <c r="B12" s="195">
        <v>44047</v>
      </c>
      <c r="C12" s="162">
        <v>2</v>
      </c>
      <c r="D12" s="162">
        <v>0</v>
      </c>
      <c r="E12" s="162">
        <v>0</v>
      </c>
      <c r="F12" s="162">
        <v>1</v>
      </c>
      <c r="G12" s="161">
        <v>0</v>
      </c>
      <c r="H12" s="162">
        <v>0</v>
      </c>
      <c r="I12" s="161">
        <v>1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>
        <v>1</v>
      </c>
      <c r="P12" s="119">
        <v>1</v>
      </c>
      <c r="Q12" s="119">
        <f t="shared" si="0"/>
        <v>7</v>
      </c>
      <c r="R12" s="121">
        <v>808</v>
      </c>
      <c r="S12" s="121">
        <v>544</v>
      </c>
      <c r="T12" s="121">
        <v>572</v>
      </c>
      <c r="U12" s="121">
        <v>476</v>
      </c>
      <c r="V12" s="161">
        <v>41</v>
      </c>
      <c r="W12" s="121">
        <v>818</v>
      </c>
      <c r="X12" s="175">
        <v>575</v>
      </c>
      <c r="Y12" s="175">
        <v>872</v>
      </c>
      <c r="Z12" s="175">
        <v>700</v>
      </c>
      <c r="AA12" s="175">
        <v>1069</v>
      </c>
      <c r="AB12" s="175">
        <v>852</v>
      </c>
      <c r="AC12" s="175">
        <v>1082</v>
      </c>
      <c r="AD12" s="175">
        <v>1047</v>
      </c>
      <c r="AE12" s="175">
        <v>1098</v>
      </c>
      <c r="AF12" s="139" t="s">
        <v>784</v>
      </c>
    </row>
    <row r="13" spans="1:32" x14ac:dyDescent="0.25">
      <c r="A13" s="139"/>
      <c r="B13" s="195">
        <v>44173</v>
      </c>
      <c r="C13" s="162">
        <v>0</v>
      </c>
      <c r="D13" s="162">
        <v>0</v>
      </c>
      <c r="E13" s="162">
        <v>0</v>
      </c>
      <c r="F13" s="162">
        <v>0</v>
      </c>
      <c r="G13" s="161" t="s">
        <v>19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1</v>
      </c>
      <c r="N13" s="162">
        <v>0</v>
      </c>
      <c r="O13" s="162">
        <v>0</v>
      </c>
      <c r="P13" s="162">
        <v>0</v>
      </c>
      <c r="Q13" s="119">
        <f t="shared" si="0"/>
        <v>1</v>
      </c>
      <c r="R13" s="121">
        <v>2776</v>
      </c>
      <c r="S13" s="121">
        <v>1139</v>
      </c>
      <c r="T13" s="121">
        <v>1287</v>
      </c>
      <c r="U13" s="121">
        <v>1343</v>
      </c>
      <c r="V13" s="161">
        <v>2151</v>
      </c>
      <c r="W13" s="121">
        <v>1922</v>
      </c>
      <c r="X13" s="175">
        <v>2585</v>
      </c>
      <c r="Y13" s="175">
        <v>2452</v>
      </c>
      <c r="Z13" s="175">
        <v>2370</v>
      </c>
      <c r="AA13" s="175">
        <v>2250</v>
      </c>
      <c r="AB13" s="175">
        <v>2772</v>
      </c>
      <c r="AC13" s="175">
        <v>2501</v>
      </c>
      <c r="AD13" s="175">
        <v>2737</v>
      </c>
      <c r="AE13" s="175">
        <v>2828</v>
      </c>
      <c r="AF13" s="139" t="s">
        <v>787</v>
      </c>
    </row>
    <row r="14" spans="1:32" x14ac:dyDescent="0.25">
      <c r="A14" s="139"/>
      <c r="B14" s="206" t="s">
        <v>791</v>
      </c>
      <c r="C14" s="207">
        <f>SUM(C5:C13)</f>
        <v>188</v>
      </c>
      <c r="D14" s="207">
        <f t="shared" ref="D14:P14" si="1">SUM(D5:D13)</f>
        <v>83</v>
      </c>
      <c r="E14" s="207">
        <f t="shared" si="1"/>
        <v>76</v>
      </c>
      <c r="F14" s="207">
        <f t="shared" si="1"/>
        <v>39</v>
      </c>
      <c r="G14" s="207">
        <f t="shared" si="1"/>
        <v>0</v>
      </c>
      <c r="H14" s="207">
        <f t="shared" si="1"/>
        <v>55</v>
      </c>
      <c r="I14" s="207">
        <f t="shared" si="1"/>
        <v>13</v>
      </c>
      <c r="J14" s="207">
        <f t="shared" si="1"/>
        <v>31</v>
      </c>
      <c r="K14" s="207">
        <f t="shared" si="1"/>
        <v>17</v>
      </c>
      <c r="L14" s="207">
        <f t="shared" si="1"/>
        <v>11</v>
      </c>
      <c r="M14" s="207">
        <f t="shared" si="1"/>
        <v>15</v>
      </c>
      <c r="N14" s="207">
        <f t="shared" si="1"/>
        <v>20</v>
      </c>
      <c r="O14" s="207">
        <f t="shared" si="1"/>
        <v>11</v>
      </c>
      <c r="P14" s="207">
        <f t="shared" si="1"/>
        <v>27</v>
      </c>
      <c r="Q14" s="218">
        <f>SUM(Q4:Q13)</f>
        <v>586</v>
      </c>
      <c r="R14" s="121"/>
      <c r="S14" s="121"/>
      <c r="T14" s="121"/>
      <c r="U14" s="121"/>
      <c r="V14" s="161"/>
      <c r="W14" s="121"/>
      <c r="X14" s="175"/>
      <c r="Y14" s="175"/>
      <c r="Z14" s="175"/>
      <c r="AA14" s="175"/>
      <c r="AB14" s="175"/>
      <c r="AC14" s="175"/>
      <c r="AD14" s="175"/>
      <c r="AE14" s="175"/>
      <c r="AF14" s="139"/>
    </row>
    <row r="15" spans="1:32" x14ac:dyDescent="0.25">
      <c r="A15" s="119"/>
      <c r="B15" s="195"/>
      <c r="C15" s="162"/>
      <c r="D15" s="162"/>
      <c r="E15" s="162"/>
      <c r="F15" s="162"/>
      <c r="G15" s="162"/>
      <c r="H15" s="162"/>
      <c r="I15" s="119"/>
      <c r="J15" s="119"/>
      <c r="K15" s="119"/>
      <c r="L15" s="119"/>
      <c r="M15" s="119"/>
      <c r="N15" s="119"/>
      <c r="O15" s="119"/>
      <c r="P15" s="119"/>
      <c r="Q15" s="119"/>
      <c r="R15" s="164"/>
      <c r="S15" s="164"/>
      <c r="T15" s="164"/>
      <c r="U15" s="164"/>
      <c r="V15" s="164"/>
      <c r="W15" s="164"/>
      <c r="X15" s="158"/>
      <c r="Y15" s="158"/>
      <c r="Z15" s="158"/>
      <c r="AA15" s="158"/>
      <c r="AB15" s="158"/>
      <c r="AC15" s="158"/>
      <c r="AD15" s="158"/>
      <c r="AE15" s="158"/>
      <c r="AF15" s="119"/>
    </row>
    <row r="16" spans="1:32" x14ac:dyDescent="0.25">
      <c r="A16" s="139" t="s">
        <v>103</v>
      </c>
      <c r="B16" s="195">
        <v>43860</v>
      </c>
      <c r="C16" s="178">
        <v>0</v>
      </c>
      <c r="D16" s="161">
        <v>0</v>
      </c>
      <c r="E16" s="178"/>
      <c r="F16" s="161">
        <v>0</v>
      </c>
      <c r="G16" s="178">
        <v>0</v>
      </c>
      <c r="H16" s="178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31">
        <f t="shared" ref="Q16:Q23" si="2">SUM(C16:P16)</f>
        <v>0</v>
      </c>
      <c r="R16" s="157">
        <v>868.2</v>
      </c>
      <c r="S16" s="157">
        <v>485.5</v>
      </c>
      <c r="T16" s="191" t="s">
        <v>19</v>
      </c>
      <c r="U16" s="157">
        <v>358.9</v>
      </c>
      <c r="V16" s="157">
        <v>130.19999999999999</v>
      </c>
      <c r="W16" s="157">
        <v>434.7</v>
      </c>
      <c r="X16" s="161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39" t="s">
        <v>748</v>
      </c>
    </row>
    <row r="17" spans="1:32" x14ac:dyDescent="0.25">
      <c r="A17" s="139"/>
      <c r="B17" s="195">
        <v>43881</v>
      </c>
      <c r="C17" s="178">
        <v>70</v>
      </c>
      <c r="D17" s="127" t="s">
        <v>19</v>
      </c>
      <c r="E17" s="127" t="s">
        <v>19</v>
      </c>
      <c r="F17" s="161">
        <v>200</v>
      </c>
      <c r="G17" s="178">
        <v>200</v>
      </c>
      <c r="H17" s="178">
        <v>400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31">
        <f t="shared" si="2"/>
        <v>870</v>
      </c>
      <c r="R17" s="157">
        <v>498</v>
      </c>
      <c r="S17" s="191" t="s">
        <v>19</v>
      </c>
      <c r="T17" s="191" t="s">
        <v>19</v>
      </c>
      <c r="U17" s="157">
        <v>320.89999999999998</v>
      </c>
      <c r="V17" s="157">
        <v>355.3</v>
      </c>
      <c r="W17" s="157">
        <v>401.9</v>
      </c>
      <c r="X17" s="161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39" t="s">
        <v>758</v>
      </c>
    </row>
    <row r="18" spans="1:32" x14ac:dyDescent="0.25">
      <c r="A18" s="139"/>
      <c r="B18" s="195">
        <v>43895</v>
      </c>
      <c r="C18" s="178">
        <v>1003</v>
      </c>
      <c r="D18" s="161">
        <v>205</v>
      </c>
      <c r="E18" s="127" t="s">
        <v>19</v>
      </c>
      <c r="F18" s="161">
        <v>1206</v>
      </c>
      <c r="G18" s="178">
        <v>71</v>
      </c>
      <c r="H18" s="178">
        <v>304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31">
        <f t="shared" si="2"/>
        <v>2789</v>
      </c>
      <c r="R18" s="157">
        <v>317.39999999999998</v>
      </c>
      <c r="S18" s="191">
        <v>114.8</v>
      </c>
      <c r="T18" s="191" t="s">
        <v>19</v>
      </c>
      <c r="U18" s="157">
        <v>89.3</v>
      </c>
      <c r="V18" s="157">
        <v>20.9</v>
      </c>
      <c r="W18" s="157">
        <v>190.4</v>
      </c>
      <c r="X18" s="161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39" t="s">
        <v>765</v>
      </c>
    </row>
    <row r="19" spans="1:32" x14ac:dyDescent="0.25">
      <c r="A19" s="139"/>
      <c r="B19" s="195">
        <v>43928</v>
      </c>
      <c r="C19" s="178">
        <v>3</v>
      </c>
      <c r="D19" s="161">
        <v>1</v>
      </c>
      <c r="E19" s="127" t="s">
        <v>19</v>
      </c>
      <c r="F19" s="161">
        <v>1</v>
      </c>
      <c r="G19" s="178">
        <v>5</v>
      </c>
      <c r="H19" s="178">
        <v>1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57">
        <f t="shared" si="2"/>
        <v>11</v>
      </c>
      <c r="R19" s="157">
        <v>782.1</v>
      </c>
      <c r="S19" s="157">
        <v>622.29999999999995</v>
      </c>
      <c r="T19" s="157" t="s">
        <v>19</v>
      </c>
      <c r="U19" s="157">
        <v>230.6</v>
      </c>
      <c r="V19" s="157">
        <v>23</v>
      </c>
      <c r="W19" s="157">
        <v>451.2</v>
      </c>
      <c r="X19" s="161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39" t="s">
        <v>769</v>
      </c>
    </row>
    <row r="20" spans="1:32" x14ac:dyDescent="0.25">
      <c r="A20" s="139"/>
      <c r="B20" s="195">
        <v>43964</v>
      </c>
      <c r="C20" s="131">
        <v>0</v>
      </c>
      <c r="D20" s="131">
        <v>10</v>
      </c>
      <c r="E20" s="120" t="s">
        <v>19</v>
      </c>
      <c r="F20" s="131">
        <v>0</v>
      </c>
      <c r="G20" s="131">
        <v>5</v>
      </c>
      <c r="H20" s="131">
        <v>11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57">
        <f t="shared" si="2"/>
        <v>26</v>
      </c>
      <c r="R20" s="157">
        <v>860.9</v>
      </c>
      <c r="S20" s="157">
        <v>295.60000000000002</v>
      </c>
      <c r="T20" s="191" t="s">
        <v>19</v>
      </c>
      <c r="U20" s="157">
        <v>168.2</v>
      </c>
      <c r="V20" s="157">
        <v>107.9</v>
      </c>
      <c r="W20" s="157">
        <v>275.39999999999998</v>
      </c>
      <c r="X20" s="161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39" t="s">
        <v>772</v>
      </c>
    </row>
    <row r="21" spans="1:32" x14ac:dyDescent="0.25">
      <c r="A21" s="139"/>
      <c r="B21" s="195">
        <v>43991</v>
      </c>
      <c r="C21" s="131">
        <v>2</v>
      </c>
      <c r="D21" s="131">
        <v>2</v>
      </c>
      <c r="E21" s="120" t="s">
        <v>19</v>
      </c>
      <c r="F21" s="131">
        <v>18</v>
      </c>
      <c r="G21" s="131">
        <v>15</v>
      </c>
      <c r="H21" s="131">
        <v>10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57">
        <f t="shared" si="2"/>
        <v>47</v>
      </c>
      <c r="R21" s="157">
        <v>643.9</v>
      </c>
      <c r="S21" s="157">
        <v>294.39999999999998</v>
      </c>
      <c r="T21" s="191" t="s">
        <v>19</v>
      </c>
      <c r="U21" s="157">
        <v>215.5</v>
      </c>
      <c r="V21" s="157">
        <v>154.80000000000001</v>
      </c>
      <c r="W21" s="157">
        <v>234.3</v>
      </c>
      <c r="X21" s="161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779</v>
      </c>
    </row>
    <row r="22" spans="1:32" x14ac:dyDescent="0.25">
      <c r="A22" s="139"/>
      <c r="B22" s="195">
        <v>44013</v>
      </c>
      <c r="C22" s="131">
        <v>0</v>
      </c>
      <c r="D22" s="131">
        <v>1</v>
      </c>
      <c r="E22" s="120" t="s">
        <v>19</v>
      </c>
      <c r="F22" s="131">
        <v>0</v>
      </c>
      <c r="G22" s="131">
        <v>1</v>
      </c>
      <c r="H22" s="131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57">
        <f t="shared" si="2"/>
        <v>2</v>
      </c>
      <c r="R22" s="157">
        <v>524.70000000000005</v>
      </c>
      <c r="S22" s="157">
        <v>156.9</v>
      </c>
      <c r="T22" s="191" t="s">
        <v>19</v>
      </c>
      <c r="U22" s="157">
        <v>135.5</v>
      </c>
      <c r="V22" s="157">
        <v>111</v>
      </c>
      <c r="W22" s="157">
        <v>146</v>
      </c>
      <c r="X22" s="161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39" t="s">
        <v>769</v>
      </c>
    </row>
    <row r="23" spans="1:32" x14ac:dyDescent="0.25">
      <c r="A23" s="139"/>
      <c r="B23" s="195">
        <v>44187</v>
      </c>
      <c r="C23" s="131">
        <v>0</v>
      </c>
      <c r="D23" s="131">
        <v>0</v>
      </c>
      <c r="E23" s="120" t="s">
        <v>19</v>
      </c>
      <c r="F23" s="131">
        <v>0</v>
      </c>
      <c r="G23" s="131">
        <v>0</v>
      </c>
      <c r="H23" s="131">
        <v>0</v>
      </c>
      <c r="I23" s="127" t="s">
        <v>19</v>
      </c>
      <c r="J23" s="127" t="s">
        <v>19</v>
      </c>
      <c r="K23" s="127" t="s">
        <v>19</v>
      </c>
      <c r="L23" s="127" t="s">
        <v>19</v>
      </c>
      <c r="M23" s="127" t="s">
        <v>19</v>
      </c>
      <c r="N23" s="127" t="s">
        <v>19</v>
      </c>
      <c r="O23" s="127" t="s">
        <v>19</v>
      </c>
      <c r="P23" s="127" t="s">
        <v>19</v>
      </c>
      <c r="Q23" s="157">
        <f t="shared" si="2"/>
        <v>0</v>
      </c>
      <c r="R23" s="157">
        <v>407.6</v>
      </c>
      <c r="S23" s="157">
        <v>17.600000000000001</v>
      </c>
      <c r="T23" s="191" t="s">
        <v>19</v>
      </c>
      <c r="U23" s="157">
        <v>37.1</v>
      </c>
      <c r="V23" s="157">
        <v>81.8</v>
      </c>
      <c r="W23" s="157">
        <v>2</v>
      </c>
      <c r="X23" s="161" t="s">
        <v>19</v>
      </c>
      <c r="Y23" s="159" t="s">
        <v>19</v>
      </c>
      <c r="Z23" s="159" t="s">
        <v>19</v>
      </c>
      <c r="AA23" s="159" t="s">
        <v>19</v>
      </c>
      <c r="AB23" s="159" t="s">
        <v>19</v>
      </c>
      <c r="AC23" s="159" t="s">
        <v>19</v>
      </c>
      <c r="AD23" s="159" t="s">
        <v>19</v>
      </c>
      <c r="AE23" s="159" t="s">
        <v>19</v>
      </c>
      <c r="AF23" s="139" t="s">
        <v>792</v>
      </c>
    </row>
    <row r="24" spans="1:32" x14ac:dyDescent="0.25">
      <c r="A24" s="139"/>
      <c r="B24" s="206" t="s">
        <v>791</v>
      </c>
      <c r="C24" s="209">
        <f t="shared" ref="C24:H24" si="3">SUM(C16:C23)</f>
        <v>1078</v>
      </c>
      <c r="D24" s="209">
        <f t="shared" si="3"/>
        <v>219</v>
      </c>
      <c r="E24" s="209">
        <f t="shared" si="3"/>
        <v>0</v>
      </c>
      <c r="F24" s="209">
        <f t="shared" si="3"/>
        <v>1425</v>
      </c>
      <c r="G24" s="209">
        <f t="shared" si="3"/>
        <v>297</v>
      </c>
      <c r="H24" s="209">
        <f t="shared" si="3"/>
        <v>726</v>
      </c>
      <c r="I24" s="127"/>
      <c r="J24" s="127"/>
      <c r="K24" s="127"/>
      <c r="L24" s="127"/>
      <c r="M24" s="127"/>
      <c r="N24" s="127"/>
      <c r="O24" s="127"/>
      <c r="P24" s="127"/>
      <c r="Q24" s="218">
        <f>SUM(Q16:Q23)</f>
        <v>3745</v>
      </c>
      <c r="R24" s="157"/>
      <c r="S24" s="157"/>
      <c r="T24" s="191"/>
      <c r="U24" s="157"/>
      <c r="V24" s="157"/>
      <c r="W24" s="157"/>
      <c r="X24" s="161"/>
      <c r="Y24" s="159"/>
      <c r="Z24" s="159"/>
      <c r="AA24" s="159"/>
      <c r="AB24" s="159"/>
      <c r="AC24" s="159"/>
      <c r="AD24" s="159"/>
      <c r="AE24" s="159"/>
      <c r="AF24" s="139"/>
    </row>
    <row r="25" spans="1:32" x14ac:dyDescent="0.25">
      <c r="A25" s="119"/>
      <c r="B25" s="195"/>
      <c r="C25" s="162"/>
      <c r="D25" s="162"/>
      <c r="E25" s="162"/>
      <c r="F25" s="162"/>
      <c r="G25" s="162"/>
      <c r="H25" s="162"/>
      <c r="I25" s="119"/>
      <c r="J25" s="119"/>
      <c r="K25" s="119"/>
      <c r="L25" s="119"/>
      <c r="M25" s="119"/>
      <c r="N25" s="119"/>
      <c r="O25" s="119"/>
      <c r="P25" s="119"/>
      <c r="Q25" s="119"/>
      <c r="R25" s="164"/>
      <c r="S25" s="164"/>
      <c r="T25" s="164"/>
      <c r="U25" s="164"/>
      <c r="V25" s="164"/>
      <c r="W25" s="164"/>
      <c r="X25" s="158"/>
      <c r="Y25" s="158"/>
      <c r="Z25" s="158"/>
      <c r="AA25" s="158"/>
      <c r="AB25" s="158"/>
      <c r="AC25" s="158"/>
      <c r="AD25" s="158"/>
      <c r="AE25" s="158"/>
      <c r="AF25" s="119"/>
    </row>
    <row r="26" spans="1:32" x14ac:dyDescent="0.25">
      <c r="A26" s="139" t="s">
        <v>105</v>
      </c>
      <c r="B26" s="195">
        <v>43853</v>
      </c>
      <c r="C26" s="127" t="s">
        <v>19</v>
      </c>
      <c r="D26" s="127" t="s">
        <v>19</v>
      </c>
      <c r="E26" s="162">
        <v>0</v>
      </c>
      <c r="F26" s="161">
        <v>0</v>
      </c>
      <c r="G26" s="162">
        <v>0</v>
      </c>
      <c r="H26" s="162">
        <v>0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ref="Q26:Q31" si="4">SUM(C26:P26)</f>
        <v>0</v>
      </c>
      <c r="R26" s="127" t="s">
        <v>19</v>
      </c>
      <c r="S26" s="127" t="s">
        <v>19</v>
      </c>
      <c r="T26" s="188">
        <v>713.4</v>
      </c>
      <c r="U26" s="159">
        <v>0</v>
      </c>
      <c r="V26" s="188">
        <v>17.100000000000001</v>
      </c>
      <c r="W26" s="188">
        <v>370.2</v>
      </c>
      <c r="X26" s="160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39" t="s">
        <v>753</v>
      </c>
    </row>
    <row r="27" spans="1:32" x14ac:dyDescent="0.25">
      <c r="A27" s="139"/>
      <c r="B27" s="195">
        <v>43885</v>
      </c>
      <c r="C27" s="127" t="s">
        <v>19</v>
      </c>
      <c r="D27" s="127" t="s">
        <v>19</v>
      </c>
      <c r="E27" s="162">
        <v>903</v>
      </c>
      <c r="F27" s="161">
        <v>21</v>
      </c>
      <c r="G27" s="162">
        <v>151</v>
      </c>
      <c r="H27" s="162">
        <v>495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4"/>
        <v>1570</v>
      </c>
      <c r="R27" s="127" t="s">
        <v>19</v>
      </c>
      <c r="S27" s="127" t="s">
        <v>19</v>
      </c>
      <c r="T27" s="138">
        <v>633.77</v>
      </c>
      <c r="U27" s="138">
        <v>110.1</v>
      </c>
      <c r="V27" s="138">
        <v>330.27</v>
      </c>
      <c r="W27" s="138">
        <v>500.09</v>
      </c>
      <c r="X27" s="160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39" t="s">
        <v>754</v>
      </c>
    </row>
    <row r="28" spans="1:32" x14ac:dyDescent="0.25">
      <c r="A28" s="139"/>
      <c r="B28" s="195">
        <v>43894</v>
      </c>
      <c r="C28" s="169">
        <v>0</v>
      </c>
      <c r="D28" s="127" t="s">
        <v>19</v>
      </c>
      <c r="E28" s="189">
        <v>150</v>
      </c>
      <c r="F28" s="189">
        <v>1</v>
      </c>
      <c r="G28" s="189">
        <v>67</v>
      </c>
      <c r="H28" s="190">
        <v>133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4"/>
        <v>351</v>
      </c>
      <c r="R28" s="138">
        <v>505.4</v>
      </c>
      <c r="S28" s="127" t="s">
        <v>19</v>
      </c>
      <c r="T28" s="138">
        <v>636.6</v>
      </c>
      <c r="U28" s="138">
        <v>115.3</v>
      </c>
      <c r="V28" s="138">
        <v>33.1</v>
      </c>
      <c r="W28" s="138">
        <v>296</v>
      </c>
      <c r="X28" s="160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39" t="s">
        <v>763</v>
      </c>
    </row>
    <row r="29" spans="1:32" x14ac:dyDescent="0.25">
      <c r="A29" s="139"/>
      <c r="B29" s="195">
        <v>43923</v>
      </c>
      <c r="C29" s="161">
        <v>0</v>
      </c>
      <c r="D29" s="127" t="s">
        <v>19</v>
      </c>
      <c r="E29" s="162">
        <v>3</v>
      </c>
      <c r="F29" s="161">
        <v>1</v>
      </c>
      <c r="G29" s="162">
        <v>2</v>
      </c>
      <c r="H29" s="162">
        <v>1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4"/>
        <v>7</v>
      </c>
      <c r="R29" s="138">
        <v>668.3</v>
      </c>
      <c r="S29" s="127" t="s">
        <v>19</v>
      </c>
      <c r="T29" s="138">
        <v>147.19999999999999</v>
      </c>
      <c r="U29" s="138">
        <v>51.4</v>
      </c>
      <c r="V29" s="138">
        <v>7.7</v>
      </c>
      <c r="W29" s="138">
        <v>49.1</v>
      </c>
      <c r="X29" s="160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39" t="s">
        <v>764</v>
      </c>
    </row>
    <row r="30" spans="1:32" x14ac:dyDescent="0.25">
      <c r="A30" s="139"/>
      <c r="B30" s="195">
        <v>43964</v>
      </c>
      <c r="C30" s="161">
        <v>8</v>
      </c>
      <c r="D30" s="127" t="s">
        <v>19</v>
      </c>
      <c r="E30" s="162">
        <v>1</v>
      </c>
      <c r="F30" s="161">
        <v>0</v>
      </c>
      <c r="G30" s="162">
        <v>0</v>
      </c>
      <c r="H30" s="162">
        <v>5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 t="shared" si="4"/>
        <v>14</v>
      </c>
      <c r="R30" s="216">
        <v>741.7</v>
      </c>
      <c r="S30" s="127" t="s">
        <v>19</v>
      </c>
      <c r="T30" s="216">
        <v>295.39999999999998</v>
      </c>
      <c r="U30" s="216">
        <v>218.3</v>
      </c>
      <c r="V30" s="216">
        <v>157.80000000000001</v>
      </c>
      <c r="W30" s="216">
        <v>160.80000000000001</v>
      </c>
      <c r="X30" s="160"/>
      <c r="Y30" s="159"/>
      <c r="Z30" s="159"/>
      <c r="AA30" s="159"/>
      <c r="AB30" s="159"/>
      <c r="AC30" s="159"/>
      <c r="AD30" s="159"/>
      <c r="AE30" s="159"/>
      <c r="AF30" s="139" t="s">
        <v>778</v>
      </c>
    </row>
    <row r="31" spans="1:32" x14ac:dyDescent="0.25">
      <c r="A31" s="139"/>
      <c r="B31" s="195">
        <v>43991</v>
      </c>
      <c r="C31" s="161">
        <v>50</v>
      </c>
      <c r="D31" s="127" t="s">
        <v>19</v>
      </c>
      <c r="E31" s="162">
        <v>25</v>
      </c>
      <c r="F31" s="161">
        <v>42</v>
      </c>
      <c r="G31" s="162">
        <v>46</v>
      </c>
      <c r="H31" s="162">
        <v>75</v>
      </c>
      <c r="I31" s="127" t="s">
        <v>19</v>
      </c>
      <c r="J31" s="127" t="s">
        <v>19</v>
      </c>
      <c r="K31" s="127" t="s">
        <v>19</v>
      </c>
      <c r="L31" s="127" t="s">
        <v>19</v>
      </c>
      <c r="M31" s="127" t="s">
        <v>19</v>
      </c>
      <c r="N31" s="127" t="s">
        <v>19</v>
      </c>
      <c r="O31" s="127" t="s">
        <v>19</v>
      </c>
      <c r="P31" s="127" t="s">
        <v>19</v>
      </c>
      <c r="Q31" s="119">
        <f t="shared" si="4"/>
        <v>238</v>
      </c>
      <c r="R31" s="216">
        <v>713.7</v>
      </c>
      <c r="S31" s="127" t="s">
        <v>19</v>
      </c>
      <c r="T31" s="216">
        <v>413.7</v>
      </c>
      <c r="U31" s="216">
        <v>218</v>
      </c>
      <c r="V31" s="216">
        <v>80.8</v>
      </c>
      <c r="W31" s="216">
        <v>388.3</v>
      </c>
      <c r="X31" s="160"/>
      <c r="Y31" s="159"/>
      <c r="Z31" s="159"/>
      <c r="AA31" s="159"/>
      <c r="AB31" s="159"/>
      <c r="AC31" s="159"/>
      <c r="AD31" s="159"/>
      <c r="AE31" s="159"/>
      <c r="AF31" s="139" t="s">
        <v>777</v>
      </c>
    </row>
    <row r="32" spans="1:32" x14ac:dyDescent="0.25">
      <c r="A32" s="139"/>
      <c r="B32" s="195">
        <v>44018</v>
      </c>
      <c r="C32" s="161">
        <v>1</v>
      </c>
      <c r="D32" s="127" t="s">
        <v>19</v>
      </c>
      <c r="E32" s="162">
        <v>3</v>
      </c>
      <c r="F32" s="161">
        <v>0</v>
      </c>
      <c r="G32" s="162">
        <v>0</v>
      </c>
      <c r="H32" s="162">
        <v>5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>SUM(C32:P32)</f>
        <v>9</v>
      </c>
      <c r="R32" s="138">
        <v>634.6</v>
      </c>
      <c r="S32" s="127" t="s">
        <v>19</v>
      </c>
      <c r="T32" s="138">
        <v>127.1</v>
      </c>
      <c r="U32" s="138">
        <v>113</v>
      </c>
      <c r="V32" s="138">
        <v>56</v>
      </c>
      <c r="W32" s="138">
        <v>425.8</v>
      </c>
      <c r="X32" s="160"/>
      <c r="Y32" s="159"/>
      <c r="Z32" s="159"/>
      <c r="AA32" s="159"/>
      <c r="AB32" s="159"/>
      <c r="AC32" s="159"/>
      <c r="AD32" s="159"/>
      <c r="AE32" s="159"/>
      <c r="AF32" s="139" t="s">
        <v>782</v>
      </c>
    </row>
    <row r="33" spans="1:32" x14ac:dyDescent="0.25">
      <c r="A33" s="139"/>
      <c r="B33" s="195">
        <v>44053</v>
      </c>
      <c r="C33" s="161">
        <v>0</v>
      </c>
      <c r="D33" s="127" t="s">
        <v>19</v>
      </c>
      <c r="E33" s="162">
        <v>0</v>
      </c>
      <c r="F33" s="161">
        <v>0</v>
      </c>
      <c r="G33" s="162">
        <v>0</v>
      </c>
      <c r="H33" s="162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>SUM(C33:P33)</f>
        <v>0</v>
      </c>
      <c r="R33" s="200"/>
      <c r="S33" s="179"/>
      <c r="T33" s="201"/>
      <c r="U33" s="201"/>
      <c r="V33" s="201"/>
      <c r="W33" s="202"/>
      <c r="X33" s="160"/>
      <c r="Y33" s="159"/>
      <c r="Z33" s="159"/>
      <c r="AA33" s="159"/>
      <c r="AB33" s="159"/>
      <c r="AC33" s="159"/>
      <c r="AD33" s="159"/>
      <c r="AE33" s="159"/>
      <c r="AF33" s="139" t="s">
        <v>785</v>
      </c>
    </row>
    <row r="34" spans="1:32" x14ac:dyDescent="0.25">
      <c r="A34" s="139"/>
      <c r="B34" s="195">
        <v>44166</v>
      </c>
      <c r="C34" s="161">
        <v>0</v>
      </c>
      <c r="D34" s="127" t="s">
        <v>19</v>
      </c>
      <c r="E34" s="162">
        <v>0</v>
      </c>
      <c r="F34" s="161">
        <v>0</v>
      </c>
      <c r="G34" s="162">
        <v>0</v>
      </c>
      <c r="H34" s="162">
        <v>0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>SUM(C34:P34)</f>
        <v>0</v>
      </c>
      <c r="R34" s="200"/>
      <c r="S34" s="179"/>
      <c r="T34" s="201"/>
      <c r="U34" s="201"/>
      <c r="V34" s="201"/>
      <c r="W34" s="202"/>
      <c r="X34" s="160"/>
      <c r="Y34" s="159"/>
      <c r="Z34" s="159"/>
      <c r="AA34" s="159"/>
      <c r="AB34" s="159"/>
      <c r="AC34" s="159"/>
      <c r="AD34" s="159"/>
      <c r="AE34" s="159"/>
      <c r="AF34" s="139" t="s">
        <v>785</v>
      </c>
    </row>
    <row r="35" spans="1:32" x14ac:dyDescent="0.25">
      <c r="A35" s="139"/>
      <c r="B35" s="208" t="s">
        <v>791</v>
      </c>
      <c r="C35" s="210">
        <f t="shared" ref="C35:H35" si="5">SUM(C26:C34)</f>
        <v>59</v>
      </c>
      <c r="D35" s="210">
        <f t="shared" si="5"/>
        <v>0</v>
      </c>
      <c r="E35" s="210">
        <f t="shared" si="5"/>
        <v>1085</v>
      </c>
      <c r="F35" s="210">
        <f t="shared" si="5"/>
        <v>65</v>
      </c>
      <c r="G35" s="210">
        <f t="shared" si="5"/>
        <v>266</v>
      </c>
      <c r="H35" s="210">
        <f t="shared" si="5"/>
        <v>714</v>
      </c>
      <c r="I35" s="127"/>
      <c r="J35" s="127"/>
      <c r="K35" s="127"/>
      <c r="L35" s="127"/>
      <c r="M35" s="127"/>
      <c r="N35" s="127"/>
      <c r="O35" s="127"/>
      <c r="P35" s="127"/>
      <c r="Q35" s="218">
        <f>SUM(Q26:Q34)</f>
        <v>2189</v>
      </c>
      <c r="R35" s="200"/>
      <c r="S35" s="179"/>
      <c r="T35" s="201"/>
      <c r="U35" s="201"/>
      <c r="V35" s="201"/>
      <c r="W35" s="202"/>
      <c r="X35" s="160"/>
      <c r="Y35" s="159"/>
      <c r="Z35" s="159"/>
      <c r="AA35" s="159"/>
      <c r="AB35" s="159"/>
      <c r="AC35" s="159"/>
      <c r="AD35" s="159"/>
      <c r="AE35" s="159"/>
      <c r="AF35" s="139"/>
    </row>
    <row r="36" spans="1:32" x14ac:dyDescent="0.25">
      <c r="A36" s="119"/>
      <c r="B36" s="195"/>
      <c r="C36" s="162"/>
      <c r="D36" s="162"/>
      <c r="E36" s="162"/>
      <c r="F36" s="162"/>
      <c r="G36" s="162"/>
      <c r="H36" s="162"/>
      <c r="I36" s="119"/>
      <c r="J36" s="119"/>
      <c r="K36" s="119"/>
      <c r="L36" s="119"/>
      <c r="M36" s="119"/>
      <c r="N36" s="119"/>
      <c r="O36" s="119"/>
      <c r="P36" s="119"/>
      <c r="Q36" s="119"/>
      <c r="R36" s="164"/>
      <c r="S36" s="164"/>
      <c r="T36" s="164"/>
      <c r="U36" s="164"/>
      <c r="V36" s="164"/>
      <c r="W36" s="164"/>
      <c r="X36" s="158"/>
      <c r="Y36" s="158"/>
      <c r="Z36" s="158"/>
      <c r="AA36" s="158"/>
      <c r="AB36" s="158"/>
      <c r="AC36" s="158"/>
      <c r="AD36" s="158"/>
      <c r="AE36" s="158"/>
      <c r="AF36" s="119"/>
    </row>
    <row r="37" spans="1:32" x14ac:dyDescent="0.25">
      <c r="A37" s="139" t="s">
        <v>115</v>
      </c>
      <c r="B37" s="195">
        <v>43851</v>
      </c>
      <c r="C37" s="162">
        <v>0</v>
      </c>
      <c r="D37" s="162">
        <v>0</v>
      </c>
      <c r="E37" s="162">
        <v>1</v>
      </c>
      <c r="F37" s="162">
        <v>0</v>
      </c>
      <c r="G37" s="161" t="s">
        <v>19</v>
      </c>
      <c r="H37" s="162">
        <v>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>SUM(C37:P37)</f>
        <v>1</v>
      </c>
      <c r="R37" s="121">
        <v>7</v>
      </c>
      <c r="S37" s="121">
        <v>109</v>
      </c>
      <c r="T37" s="121">
        <v>380</v>
      </c>
      <c r="U37" s="121">
        <v>246</v>
      </c>
      <c r="V37" s="159" t="s">
        <v>19</v>
      </c>
      <c r="W37" s="121">
        <v>2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39" t="s">
        <v>747</v>
      </c>
    </row>
    <row r="38" spans="1:32" x14ac:dyDescent="0.25">
      <c r="A38" s="139"/>
      <c r="B38" s="195">
        <v>43880</v>
      </c>
      <c r="C38" s="157">
        <v>8</v>
      </c>
      <c r="D38" s="157">
        <v>2</v>
      </c>
      <c r="E38" s="157">
        <v>105</v>
      </c>
      <c r="F38" s="157">
        <v>3</v>
      </c>
      <c r="G38" s="161" t="s">
        <v>19</v>
      </c>
      <c r="H38" s="157">
        <v>250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>SUM(C38:P38)</f>
        <v>368</v>
      </c>
      <c r="R38" s="164">
        <v>75</v>
      </c>
      <c r="S38" s="164">
        <v>100</v>
      </c>
      <c r="T38" s="164">
        <v>587</v>
      </c>
      <c r="U38" s="164">
        <v>338</v>
      </c>
      <c r="V38" s="159" t="s">
        <v>19</v>
      </c>
      <c r="W38" s="164">
        <v>458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39" t="s">
        <v>752</v>
      </c>
    </row>
    <row r="39" spans="1:32" x14ac:dyDescent="0.25">
      <c r="A39" s="139"/>
      <c r="B39" s="196">
        <v>43885</v>
      </c>
      <c r="C39" s="157">
        <v>0</v>
      </c>
      <c r="D39" s="131">
        <v>0</v>
      </c>
      <c r="E39" s="131">
        <v>30</v>
      </c>
      <c r="F39" s="157">
        <v>0</v>
      </c>
      <c r="G39" s="161" t="s">
        <v>19</v>
      </c>
      <c r="H39" s="131">
        <v>84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>SUM(C39:P39)</f>
        <v>114</v>
      </c>
      <c r="R39" s="164">
        <v>0</v>
      </c>
      <c r="S39" s="164">
        <v>0</v>
      </c>
      <c r="T39" s="164">
        <v>113</v>
      </c>
      <c r="U39" s="164">
        <v>21</v>
      </c>
      <c r="V39" s="159" t="s">
        <v>19</v>
      </c>
      <c r="W39" s="164">
        <v>67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95" t="s">
        <v>760</v>
      </c>
    </row>
    <row r="40" spans="1:32" x14ac:dyDescent="0.25">
      <c r="A40" s="139"/>
      <c r="B40" s="196">
        <v>43888</v>
      </c>
      <c r="C40" s="157">
        <v>2</v>
      </c>
      <c r="D40" s="131">
        <v>0</v>
      </c>
      <c r="E40" s="131">
        <v>4</v>
      </c>
      <c r="F40" s="157">
        <v>0</v>
      </c>
      <c r="G40" s="161" t="s">
        <v>19</v>
      </c>
      <c r="H40" s="131">
        <v>15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>SUM(C40:P40)</f>
        <v>21</v>
      </c>
      <c r="R40" s="119">
        <v>14</v>
      </c>
      <c r="S40" s="119">
        <v>6</v>
      </c>
      <c r="T40" s="119">
        <v>39</v>
      </c>
      <c r="U40" s="119">
        <v>24</v>
      </c>
      <c r="V40" s="159" t="s">
        <v>19</v>
      </c>
      <c r="W40" s="119">
        <v>46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95" t="s">
        <v>761</v>
      </c>
    </row>
    <row r="41" spans="1:32" x14ac:dyDescent="0.25">
      <c r="A41" s="139"/>
      <c r="B41" s="196">
        <v>43900</v>
      </c>
      <c r="C41" s="157">
        <v>1</v>
      </c>
      <c r="D41" s="131">
        <v>0</v>
      </c>
      <c r="E41" s="131">
        <v>1</v>
      </c>
      <c r="F41" s="157">
        <v>0</v>
      </c>
      <c r="G41" s="161" t="s">
        <v>19</v>
      </c>
      <c r="H41" s="131">
        <v>1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>SUM(C41:P41)</f>
        <v>3</v>
      </c>
      <c r="R41" s="164">
        <v>230</v>
      </c>
      <c r="S41" s="164">
        <v>223</v>
      </c>
      <c r="T41" s="164">
        <v>110</v>
      </c>
      <c r="U41" s="164">
        <v>4</v>
      </c>
      <c r="V41" s="159" t="s">
        <v>19</v>
      </c>
      <c r="W41" s="164">
        <v>4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95" t="s">
        <v>762</v>
      </c>
    </row>
    <row r="42" spans="1:32" x14ac:dyDescent="0.25">
      <c r="A42" s="139"/>
      <c r="B42" s="196">
        <v>43913</v>
      </c>
      <c r="C42" s="157">
        <v>0</v>
      </c>
      <c r="D42" s="131">
        <v>0</v>
      </c>
      <c r="E42" s="131">
        <v>0</v>
      </c>
      <c r="F42" s="157">
        <v>0</v>
      </c>
      <c r="G42" s="161" t="s">
        <v>19</v>
      </c>
      <c r="H42" s="161" t="s">
        <v>19</v>
      </c>
      <c r="I42" s="161" t="s">
        <v>19</v>
      </c>
      <c r="J42" s="161" t="s">
        <v>19</v>
      </c>
      <c r="K42" s="161" t="s">
        <v>19</v>
      </c>
      <c r="L42" s="161" t="s">
        <v>19</v>
      </c>
      <c r="M42" s="161" t="s">
        <v>19</v>
      </c>
      <c r="N42" s="161" t="s">
        <v>19</v>
      </c>
      <c r="O42" s="161" t="s">
        <v>19</v>
      </c>
      <c r="P42" s="161" t="s">
        <v>19</v>
      </c>
      <c r="Q42" s="161" t="s">
        <v>19</v>
      </c>
      <c r="R42" s="164">
        <v>309</v>
      </c>
      <c r="S42" s="164">
        <v>233</v>
      </c>
      <c r="T42" s="164">
        <v>113</v>
      </c>
      <c r="U42" s="164">
        <v>3</v>
      </c>
      <c r="V42" s="159" t="s">
        <v>19</v>
      </c>
      <c r="W42" s="164">
        <v>0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95" t="s">
        <v>759</v>
      </c>
    </row>
    <row r="43" spans="1:32" x14ac:dyDescent="0.25">
      <c r="A43" s="139"/>
      <c r="B43" s="197">
        <v>43927</v>
      </c>
      <c r="C43" s="157">
        <v>1</v>
      </c>
      <c r="D43" s="131">
        <v>0</v>
      </c>
      <c r="E43" s="131">
        <v>0</v>
      </c>
      <c r="F43" s="157">
        <v>0</v>
      </c>
      <c r="G43" s="161" t="s">
        <v>19</v>
      </c>
      <c r="H43" s="161" t="s">
        <v>19</v>
      </c>
      <c r="I43" s="161" t="s">
        <v>19</v>
      </c>
      <c r="J43" s="161" t="s">
        <v>19</v>
      </c>
      <c r="K43" s="161" t="s">
        <v>19</v>
      </c>
      <c r="L43" s="161" t="s">
        <v>19</v>
      </c>
      <c r="M43" s="161" t="s">
        <v>19</v>
      </c>
      <c r="N43" s="161" t="s">
        <v>19</v>
      </c>
      <c r="O43" s="161" t="s">
        <v>19</v>
      </c>
      <c r="P43" s="161" t="s">
        <v>19</v>
      </c>
      <c r="Q43" s="161" t="s">
        <v>19</v>
      </c>
      <c r="R43" s="164">
        <v>335</v>
      </c>
      <c r="S43" s="164">
        <v>258</v>
      </c>
      <c r="T43" s="164">
        <v>176</v>
      </c>
      <c r="U43" s="164">
        <v>5</v>
      </c>
      <c r="V43" s="159" t="s">
        <v>19</v>
      </c>
      <c r="W43" s="164">
        <v>3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95" t="s">
        <v>766</v>
      </c>
    </row>
    <row r="44" spans="1:32" x14ac:dyDescent="0.25">
      <c r="A44" s="139"/>
      <c r="B44" s="197">
        <v>43943</v>
      </c>
      <c r="C44" s="157">
        <v>0</v>
      </c>
      <c r="D44" s="131">
        <v>0</v>
      </c>
      <c r="E44" s="131">
        <v>0</v>
      </c>
      <c r="F44" s="157">
        <v>0</v>
      </c>
      <c r="G44" s="161" t="s">
        <v>19</v>
      </c>
      <c r="H44" s="131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ref="Q44:Q52" si="6">SUM(C44:P44)</f>
        <v>0</v>
      </c>
      <c r="R44" s="131">
        <v>373</v>
      </c>
      <c r="S44" s="131">
        <v>130</v>
      </c>
      <c r="T44" s="131">
        <v>40</v>
      </c>
      <c r="U44" s="131">
        <v>0</v>
      </c>
      <c r="V44" s="159" t="s">
        <v>19</v>
      </c>
      <c r="W44" s="131">
        <v>1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95" t="s">
        <v>767</v>
      </c>
    </row>
    <row r="45" spans="1:32" x14ac:dyDescent="0.25">
      <c r="A45" s="139"/>
      <c r="B45" s="197">
        <v>43958</v>
      </c>
      <c r="C45" s="157">
        <v>5</v>
      </c>
      <c r="D45" s="131">
        <v>2</v>
      </c>
      <c r="E45" s="131">
        <v>4</v>
      </c>
      <c r="F45" s="157">
        <v>11</v>
      </c>
      <c r="G45" s="161" t="s">
        <v>19</v>
      </c>
      <c r="H45" s="131">
        <v>2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6"/>
        <v>24</v>
      </c>
      <c r="R45" s="131">
        <v>357</v>
      </c>
      <c r="S45" s="131">
        <v>181</v>
      </c>
      <c r="T45" s="131">
        <v>138</v>
      </c>
      <c r="U45" s="131">
        <v>85</v>
      </c>
      <c r="V45" s="159" t="s">
        <v>19</v>
      </c>
      <c r="W45" s="131">
        <v>28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95" t="s">
        <v>771</v>
      </c>
    </row>
    <row r="46" spans="1:32" x14ac:dyDescent="0.25">
      <c r="A46" s="139"/>
      <c r="B46" s="197">
        <v>43964</v>
      </c>
      <c r="C46" s="157">
        <v>20</v>
      </c>
      <c r="D46" s="131">
        <v>6</v>
      </c>
      <c r="E46" s="131">
        <v>7</v>
      </c>
      <c r="F46" s="157">
        <v>14</v>
      </c>
      <c r="G46" s="161" t="s">
        <v>19</v>
      </c>
      <c r="H46" s="131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6"/>
        <v>47</v>
      </c>
      <c r="R46" s="131">
        <v>144</v>
      </c>
      <c r="S46" s="131">
        <v>76</v>
      </c>
      <c r="T46" s="131">
        <v>52</v>
      </c>
      <c r="U46" s="131">
        <v>50</v>
      </c>
      <c r="V46" s="159" t="s">
        <v>19</v>
      </c>
      <c r="W46" s="131">
        <v>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95" t="s">
        <v>774</v>
      </c>
    </row>
    <row r="47" spans="1:32" x14ac:dyDescent="0.25">
      <c r="A47" s="139"/>
      <c r="B47" s="197">
        <v>41421</v>
      </c>
      <c r="C47" s="157">
        <v>47</v>
      </c>
      <c r="D47" s="131">
        <v>18</v>
      </c>
      <c r="E47" s="131">
        <v>26</v>
      </c>
      <c r="F47" s="157">
        <v>33</v>
      </c>
      <c r="G47" s="161" t="s">
        <v>19</v>
      </c>
      <c r="H47" s="131">
        <v>3</v>
      </c>
      <c r="I47" s="127" t="s">
        <v>19</v>
      </c>
      <c r="J47" s="127" t="s">
        <v>19</v>
      </c>
      <c r="K47" s="127" t="s">
        <v>19</v>
      </c>
      <c r="L47" s="127" t="s">
        <v>19</v>
      </c>
      <c r="M47" s="127" t="s">
        <v>19</v>
      </c>
      <c r="N47" s="127" t="s">
        <v>19</v>
      </c>
      <c r="O47" s="127" t="s">
        <v>19</v>
      </c>
      <c r="P47" s="127" t="s">
        <v>19</v>
      </c>
      <c r="Q47" s="119">
        <f t="shared" si="6"/>
        <v>127</v>
      </c>
      <c r="R47" s="131">
        <v>312</v>
      </c>
      <c r="S47" s="131">
        <v>206</v>
      </c>
      <c r="T47" s="131">
        <v>123</v>
      </c>
      <c r="U47" s="131">
        <v>105</v>
      </c>
      <c r="V47" s="159" t="s">
        <v>19</v>
      </c>
      <c r="W47" s="131">
        <v>45</v>
      </c>
      <c r="X47" s="159" t="s">
        <v>19</v>
      </c>
      <c r="Y47" s="159" t="s">
        <v>19</v>
      </c>
      <c r="Z47" s="159" t="s">
        <v>19</v>
      </c>
      <c r="AA47" s="159" t="s">
        <v>19</v>
      </c>
      <c r="AB47" s="159" t="s">
        <v>19</v>
      </c>
      <c r="AC47" s="159" t="s">
        <v>19</v>
      </c>
      <c r="AD47" s="159" t="s">
        <v>19</v>
      </c>
      <c r="AE47" s="159" t="s">
        <v>19</v>
      </c>
      <c r="AF47" s="95" t="s">
        <v>775</v>
      </c>
    </row>
    <row r="48" spans="1:32" x14ac:dyDescent="0.25">
      <c r="A48" s="139"/>
      <c r="B48" s="197">
        <v>43986</v>
      </c>
      <c r="C48" s="157">
        <v>4</v>
      </c>
      <c r="D48" s="131">
        <v>7</v>
      </c>
      <c r="E48" s="131">
        <v>7</v>
      </c>
      <c r="F48" s="157">
        <v>4</v>
      </c>
      <c r="G48" s="161" t="s">
        <v>19</v>
      </c>
      <c r="H48" s="131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si="6"/>
        <v>22</v>
      </c>
      <c r="R48" s="131">
        <v>192</v>
      </c>
      <c r="S48" s="131">
        <v>192</v>
      </c>
      <c r="T48" s="131">
        <v>172</v>
      </c>
      <c r="U48" s="131">
        <v>111</v>
      </c>
      <c r="V48" s="159" t="s">
        <v>19</v>
      </c>
      <c r="W48" s="131">
        <v>71</v>
      </c>
      <c r="X48" s="159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99" t="s">
        <v>780</v>
      </c>
    </row>
    <row r="49" spans="1:32" x14ac:dyDescent="0.25">
      <c r="A49" s="139"/>
      <c r="B49" s="197">
        <v>43993</v>
      </c>
      <c r="C49" s="157">
        <v>1</v>
      </c>
      <c r="D49" s="131">
        <v>3</v>
      </c>
      <c r="E49" s="131">
        <v>2</v>
      </c>
      <c r="F49" s="157">
        <v>0</v>
      </c>
      <c r="G49" s="161" t="s">
        <v>19</v>
      </c>
      <c r="H49" s="131">
        <v>3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6"/>
        <v>9</v>
      </c>
      <c r="R49" s="131">
        <v>165</v>
      </c>
      <c r="S49" s="131">
        <v>127</v>
      </c>
      <c r="T49" s="131">
        <v>94</v>
      </c>
      <c r="U49" s="131">
        <v>55</v>
      </c>
      <c r="V49" s="159" t="s">
        <v>19</v>
      </c>
      <c r="W49" s="131">
        <v>26</v>
      </c>
      <c r="X49" s="159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99" t="s">
        <v>766</v>
      </c>
    </row>
    <row r="50" spans="1:32" x14ac:dyDescent="0.25">
      <c r="A50" s="139"/>
      <c r="B50" s="197">
        <v>43999</v>
      </c>
      <c r="C50" s="157">
        <v>1</v>
      </c>
      <c r="D50" s="131">
        <v>0</v>
      </c>
      <c r="E50" s="131">
        <v>0</v>
      </c>
      <c r="F50" s="157">
        <v>1</v>
      </c>
      <c r="G50" s="161" t="s">
        <v>19</v>
      </c>
      <c r="H50" s="131">
        <v>1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6"/>
        <v>3</v>
      </c>
      <c r="R50" s="131">
        <v>144</v>
      </c>
      <c r="S50" s="131">
        <v>53</v>
      </c>
      <c r="T50" s="131">
        <v>48</v>
      </c>
      <c r="U50" s="131">
        <v>49</v>
      </c>
      <c r="V50" s="159" t="s">
        <v>19</v>
      </c>
      <c r="W50" s="131">
        <v>1</v>
      </c>
      <c r="X50" s="159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99" t="s">
        <v>781</v>
      </c>
    </row>
    <row r="51" spans="1:32" x14ac:dyDescent="0.25">
      <c r="A51" s="139"/>
      <c r="B51" s="197">
        <v>44025</v>
      </c>
      <c r="C51" s="157">
        <v>1</v>
      </c>
      <c r="D51" s="131">
        <v>1</v>
      </c>
      <c r="E51" s="131">
        <v>4</v>
      </c>
      <c r="F51" s="157">
        <v>0</v>
      </c>
      <c r="G51" s="161" t="s">
        <v>19</v>
      </c>
      <c r="H51" s="161" t="s">
        <v>19</v>
      </c>
      <c r="I51" s="161" t="s">
        <v>19</v>
      </c>
      <c r="J51" s="161" t="s">
        <v>19</v>
      </c>
      <c r="K51" s="161" t="s">
        <v>19</v>
      </c>
      <c r="L51" s="161" t="s">
        <v>19</v>
      </c>
      <c r="M51" s="161" t="s">
        <v>19</v>
      </c>
      <c r="N51" s="161" t="s">
        <v>19</v>
      </c>
      <c r="O51" s="161" t="s">
        <v>19</v>
      </c>
      <c r="P51" s="161" t="s">
        <v>19</v>
      </c>
      <c r="Q51" s="119">
        <f t="shared" si="6"/>
        <v>6</v>
      </c>
      <c r="R51" s="131">
        <v>317</v>
      </c>
      <c r="S51" s="131">
        <v>270</v>
      </c>
      <c r="T51" s="131">
        <v>181</v>
      </c>
      <c r="U51" s="131">
        <v>93</v>
      </c>
      <c r="V51" s="159" t="s">
        <v>19</v>
      </c>
      <c r="W51" s="159" t="s">
        <v>19</v>
      </c>
      <c r="X51" s="192" t="s">
        <v>19</v>
      </c>
      <c r="Y51" s="192" t="s">
        <v>19</v>
      </c>
      <c r="Z51" s="192" t="s">
        <v>19</v>
      </c>
      <c r="AA51" s="192" t="s">
        <v>19</v>
      </c>
      <c r="AB51" s="192" t="s">
        <v>19</v>
      </c>
      <c r="AC51" s="192" t="s">
        <v>19</v>
      </c>
      <c r="AD51" s="192" t="s">
        <v>19</v>
      </c>
      <c r="AE51" s="192" t="s">
        <v>19</v>
      </c>
      <c r="AF51" s="199" t="s">
        <v>783</v>
      </c>
    </row>
    <row r="52" spans="1:32" x14ac:dyDescent="0.25">
      <c r="A52" s="139"/>
      <c r="B52" s="204">
        <v>44193</v>
      </c>
      <c r="C52" s="157">
        <v>0</v>
      </c>
      <c r="D52" s="131">
        <v>0</v>
      </c>
      <c r="E52" s="131">
        <v>1</v>
      </c>
      <c r="F52" s="157">
        <v>0</v>
      </c>
      <c r="G52" s="161" t="s">
        <v>19</v>
      </c>
      <c r="H52" s="161">
        <v>0</v>
      </c>
      <c r="I52" s="161"/>
      <c r="J52" s="161"/>
      <c r="K52" s="161"/>
      <c r="L52" s="161"/>
      <c r="M52" s="161"/>
      <c r="N52" s="161"/>
      <c r="O52" s="161"/>
      <c r="P52" s="161"/>
      <c r="Q52" s="119">
        <f t="shared" si="6"/>
        <v>1</v>
      </c>
      <c r="R52" s="131">
        <v>0</v>
      </c>
      <c r="S52" s="131">
        <v>118</v>
      </c>
      <c r="T52" s="131">
        <v>489</v>
      </c>
      <c r="U52" s="131">
        <v>219</v>
      </c>
      <c r="V52" s="159" t="s">
        <v>19</v>
      </c>
      <c r="W52" s="159">
        <v>217</v>
      </c>
      <c r="X52" s="203"/>
      <c r="Y52" s="192"/>
      <c r="Z52" s="192"/>
      <c r="AA52" s="192"/>
      <c r="AB52" s="192"/>
      <c r="AC52" s="192"/>
      <c r="AD52" s="192"/>
      <c r="AE52" s="192"/>
      <c r="AF52" s="199" t="s">
        <v>624</v>
      </c>
    </row>
    <row r="53" spans="1:32" x14ac:dyDescent="0.25">
      <c r="A53" s="139"/>
      <c r="B53" s="211" t="s">
        <v>791</v>
      </c>
      <c r="C53" s="209">
        <f t="shared" ref="C53:H53" si="7">SUM(C37:C52)</f>
        <v>91</v>
      </c>
      <c r="D53" s="209">
        <f t="shared" si="7"/>
        <v>39</v>
      </c>
      <c r="E53" s="209">
        <f t="shared" si="7"/>
        <v>192</v>
      </c>
      <c r="F53" s="209">
        <f t="shared" si="7"/>
        <v>66</v>
      </c>
      <c r="G53" s="209">
        <f t="shared" si="7"/>
        <v>0</v>
      </c>
      <c r="H53" s="209">
        <f t="shared" si="7"/>
        <v>359</v>
      </c>
      <c r="I53" s="161"/>
      <c r="J53" s="161"/>
      <c r="K53" s="161"/>
      <c r="L53" s="161"/>
      <c r="M53" s="161"/>
      <c r="N53" s="161"/>
      <c r="O53" s="161"/>
      <c r="P53" s="161"/>
      <c r="Q53" s="218">
        <f>SUM(Q37:Q52)</f>
        <v>746</v>
      </c>
      <c r="R53" s="131"/>
      <c r="S53" s="131"/>
      <c r="T53" s="131"/>
      <c r="U53" s="131"/>
      <c r="V53" s="192"/>
      <c r="W53" s="192"/>
      <c r="X53" s="203"/>
      <c r="Y53" s="192"/>
      <c r="Z53" s="192"/>
      <c r="AA53" s="192"/>
      <c r="AB53" s="192"/>
      <c r="AC53" s="192"/>
      <c r="AD53" s="192"/>
      <c r="AE53" s="192"/>
      <c r="AF53" s="199"/>
    </row>
    <row r="54" spans="1:32" x14ac:dyDescent="0.25">
      <c r="A54" s="139"/>
      <c r="B54" s="197"/>
      <c r="C54" s="162"/>
      <c r="D54" s="162"/>
      <c r="E54" s="162"/>
      <c r="F54" s="162"/>
      <c r="G54" s="161"/>
      <c r="H54" s="162"/>
      <c r="I54" s="127"/>
      <c r="J54" s="127"/>
      <c r="K54" s="127"/>
      <c r="L54" s="127"/>
      <c r="M54" s="127"/>
      <c r="N54" s="127"/>
      <c r="O54" s="127"/>
      <c r="P54" s="127"/>
      <c r="Q54" s="119"/>
      <c r="R54" s="164"/>
      <c r="S54" s="164"/>
      <c r="T54" s="164"/>
      <c r="U54" s="164"/>
      <c r="V54" s="164"/>
      <c r="W54" s="164"/>
      <c r="X54" s="187"/>
      <c r="Y54" s="158"/>
      <c r="Z54" s="158"/>
      <c r="AA54" s="158"/>
      <c r="AB54" s="158"/>
      <c r="AC54" s="158"/>
      <c r="AD54" s="158"/>
      <c r="AE54" s="158"/>
      <c r="AF54" s="119"/>
    </row>
    <row r="55" spans="1:32" x14ac:dyDescent="0.25">
      <c r="A55" s="139" t="s">
        <v>118</v>
      </c>
      <c r="B55" s="195">
        <v>43858</v>
      </c>
      <c r="C55" s="162">
        <v>0</v>
      </c>
      <c r="D55" s="127" t="s">
        <v>19</v>
      </c>
      <c r="E55" s="162">
        <v>0</v>
      </c>
      <c r="F55" s="162">
        <v>1</v>
      </c>
      <c r="G55" s="162">
        <v>1</v>
      </c>
      <c r="H55" s="162">
        <v>1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 t="shared" ref="Q55:Q60" si="8">SUM(C55:P55)</f>
        <v>3</v>
      </c>
      <c r="R55" s="167">
        <v>11.2</v>
      </c>
      <c r="S55" s="127" t="s">
        <v>19</v>
      </c>
      <c r="T55" s="167">
        <v>136.69999999999999</v>
      </c>
      <c r="U55" s="167">
        <v>333.2</v>
      </c>
      <c r="V55" s="167">
        <v>396.2</v>
      </c>
      <c r="W55" s="167">
        <v>140.30000000000001</v>
      </c>
      <c r="X55" s="160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755</v>
      </c>
    </row>
    <row r="56" spans="1:32" x14ac:dyDescent="0.25">
      <c r="A56" s="119"/>
      <c r="B56" s="195">
        <v>43888</v>
      </c>
      <c r="C56" s="162">
        <v>37</v>
      </c>
      <c r="D56" s="127" t="s">
        <v>19</v>
      </c>
      <c r="E56" s="162">
        <v>174</v>
      </c>
      <c r="F56" s="162">
        <v>173</v>
      </c>
      <c r="G56" s="162">
        <v>143</v>
      </c>
      <c r="H56" s="162">
        <v>195</v>
      </c>
      <c r="I56" s="127" t="s">
        <v>19</v>
      </c>
      <c r="J56" s="127" t="s">
        <v>19</v>
      </c>
      <c r="K56" s="127" t="s">
        <v>19</v>
      </c>
      <c r="L56" s="127" t="s">
        <v>19</v>
      </c>
      <c r="M56" s="127" t="s">
        <v>19</v>
      </c>
      <c r="N56" s="127" t="s">
        <v>19</v>
      </c>
      <c r="O56" s="127" t="s">
        <v>19</v>
      </c>
      <c r="P56" s="127" t="s">
        <v>19</v>
      </c>
      <c r="Q56" s="119">
        <f t="shared" si="8"/>
        <v>722</v>
      </c>
      <c r="R56" s="157">
        <v>112.3</v>
      </c>
      <c r="S56" s="127" t="s">
        <v>19</v>
      </c>
      <c r="T56" s="157">
        <v>310.8</v>
      </c>
      <c r="U56" s="157">
        <v>369.7</v>
      </c>
      <c r="V56" s="157">
        <v>300.7</v>
      </c>
      <c r="W56" s="157">
        <v>598.70000000000005</v>
      </c>
      <c r="X56" s="160" t="s">
        <v>19</v>
      </c>
      <c r="Y56" s="159" t="s">
        <v>19</v>
      </c>
      <c r="Z56" s="159" t="s">
        <v>19</v>
      </c>
      <c r="AA56" s="159" t="s">
        <v>19</v>
      </c>
      <c r="AB56" s="159" t="s">
        <v>19</v>
      </c>
      <c r="AC56" s="159" t="s">
        <v>19</v>
      </c>
      <c r="AD56" s="159" t="s">
        <v>19</v>
      </c>
      <c r="AE56" s="159" t="s">
        <v>19</v>
      </c>
      <c r="AF56" s="139" t="s">
        <v>756</v>
      </c>
    </row>
    <row r="57" spans="1:32" x14ac:dyDescent="0.25">
      <c r="A57" s="119"/>
      <c r="B57" s="195">
        <v>43922</v>
      </c>
      <c r="C57" s="169">
        <v>2</v>
      </c>
      <c r="D57" s="169">
        <v>0</v>
      </c>
      <c r="E57" s="169">
        <v>0</v>
      </c>
      <c r="F57" s="169">
        <v>0</v>
      </c>
      <c r="G57" s="169">
        <v>1</v>
      </c>
      <c r="H57" s="169">
        <v>1</v>
      </c>
      <c r="I57" s="127" t="s">
        <v>19</v>
      </c>
      <c r="J57" s="127" t="s">
        <v>19</v>
      </c>
      <c r="K57" s="127" t="s">
        <v>19</v>
      </c>
      <c r="L57" s="127" t="s">
        <v>19</v>
      </c>
      <c r="M57" s="127" t="s">
        <v>19</v>
      </c>
      <c r="N57" s="127" t="s">
        <v>19</v>
      </c>
      <c r="O57" s="127" t="s">
        <v>19</v>
      </c>
      <c r="P57" s="127" t="s">
        <v>19</v>
      </c>
      <c r="Q57" s="119">
        <f t="shared" si="8"/>
        <v>4</v>
      </c>
      <c r="R57" s="157">
        <v>744.9</v>
      </c>
      <c r="S57" s="157">
        <v>1.6</v>
      </c>
      <c r="T57" s="157">
        <v>653.6</v>
      </c>
      <c r="U57" s="157">
        <v>50.2</v>
      </c>
      <c r="V57" s="157">
        <v>76.900000000000006</v>
      </c>
      <c r="W57" s="157">
        <v>244.6</v>
      </c>
      <c r="X57" s="160" t="s">
        <v>19</v>
      </c>
      <c r="Y57" s="159" t="s">
        <v>19</v>
      </c>
      <c r="Z57" s="159" t="s">
        <v>19</v>
      </c>
      <c r="AA57" s="159" t="s">
        <v>19</v>
      </c>
      <c r="AB57" s="159" t="s">
        <v>19</v>
      </c>
      <c r="AC57" s="159" t="s">
        <v>19</v>
      </c>
      <c r="AD57" s="159" t="s">
        <v>19</v>
      </c>
      <c r="AE57" s="159" t="s">
        <v>19</v>
      </c>
      <c r="AF57" s="139" t="s">
        <v>625</v>
      </c>
    </row>
    <row r="58" spans="1:32" ht="14.4" x14ac:dyDescent="0.3">
      <c r="A58" s="119"/>
      <c r="B58" s="195">
        <v>43950</v>
      </c>
      <c r="C58" s="162">
        <v>35</v>
      </c>
      <c r="D58" s="162">
        <v>0</v>
      </c>
      <c r="E58" s="162">
        <v>14</v>
      </c>
      <c r="F58" s="162">
        <v>1</v>
      </c>
      <c r="G58" s="162">
        <v>6</v>
      </c>
      <c r="H58" s="162">
        <v>5</v>
      </c>
      <c r="I58" s="127" t="s">
        <v>19</v>
      </c>
      <c r="J58" s="127" t="s">
        <v>19</v>
      </c>
      <c r="K58" s="127" t="s">
        <v>19</v>
      </c>
      <c r="L58" s="127" t="s">
        <v>19</v>
      </c>
      <c r="M58" s="127" t="s">
        <v>19</v>
      </c>
      <c r="N58" s="127" t="s">
        <v>19</v>
      </c>
      <c r="O58" s="127" t="s">
        <v>19</v>
      </c>
      <c r="P58" s="127" t="s">
        <v>19</v>
      </c>
      <c r="Q58" s="119">
        <f t="shared" si="8"/>
        <v>61</v>
      </c>
      <c r="R58" s="217">
        <v>675.6</v>
      </c>
      <c r="S58" s="217">
        <v>0</v>
      </c>
      <c r="T58" s="217">
        <v>215.5</v>
      </c>
      <c r="U58" s="217">
        <v>4.2</v>
      </c>
      <c r="V58" s="217">
        <v>53.6</v>
      </c>
      <c r="W58" s="217">
        <v>76.8</v>
      </c>
      <c r="X58" s="160" t="s">
        <v>19</v>
      </c>
      <c r="Y58" s="159" t="s">
        <v>19</v>
      </c>
      <c r="Z58" s="159" t="s">
        <v>19</v>
      </c>
      <c r="AA58" s="159" t="s">
        <v>19</v>
      </c>
      <c r="AB58" s="159" t="s">
        <v>19</v>
      </c>
      <c r="AC58" s="159" t="s">
        <v>19</v>
      </c>
      <c r="AD58" s="159" t="s">
        <v>19</v>
      </c>
      <c r="AE58" s="159" t="s">
        <v>19</v>
      </c>
      <c r="AF58" s="139" t="s">
        <v>625</v>
      </c>
    </row>
    <row r="59" spans="1:32" x14ac:dyDescent="0.25">
      <c r="A59" s="119"/>
      <c r="B59" s="195">
        <v>43983</v>
      </c>
      <c r="C59" s="169">
        <v>25</v>
      </c>
      <c r="D59" s="169">
        <v>20</v>
      </c>
      <c r="E59" s="169">
        <v>33</v>
      </c>
      <c r="F59" s="169">
        <v>12</v>
      </c>
      <c r="G59" s="169">
        <v>20</v>
      </c>
      <c r="H59" s="169">
        <v>40</v>
      </c>
      <c r="I59" s="127" t="s">
        <v>19</v>
      </c>
      <c r="J59" s="127" t="s">
        <v>19</v>
      </c>
      <c r="K59" s="127" t="s">
        <v>19</v>
      </c>
      <c r="L59" s="127" t="s">
        <v>19</v>
      </c>
      <c r="M59" s="127" t="s">
        <v>19</v>
      </c>
      <c r="N59" s="127" t="s">
        <v>19</v>
      </c>
      <c r="O59" s="127" t="s">
        <v>19</v>
      </c>
      <c r="P59" s="127" t="s">
        <v>19</v>
      </c>
      <c r="Q59" s="119">
        <f t="shared" si="8"/>
        <v>150</v>
      </c>
      <c r="R59" s="138">
        <v>787.6</v>
      </c>
      <c r="S59" s="138">
        <v>239.7</v>
      </c>
      <c r="T59" s="138">
        <v>484.4</v>
      </c>
      <c r="U59" s="138">
        <v>238.9</v>
      </c>
      <c r="V59" s="138">
        <v>268.3</v>
      </c>
      <c r="W59" s="138">
        <v>282.2</v>
      </c>
      <c r="X59" s="160" t="s">
        <v>19</v>
      </c>
      <c r="Y59" s="159" t="s">
        <v>19</v>
      </c>
      <c r="Z59" s="159" t="s">
        <v>19</v>
      </c>
      <c r="AA59" s="159" t="s">
        <v>19</v>
      </c>
      <c r="AB59" s="159" t="s">
        <v>19</v>
      </c>
      <c r="AC59" s="159" t="s">
        <v>19</v>
      </c>
      <c r="AD59" s="159" t="s">
        <v>19</v>
      </c>
      <c r="AE59" s="159" t="s">
        <v>19</v>
      </c>
      <c r="AF59" s="139" t="s">
        <v>773</v>
      </c>
    </row>
    <row r="60" spans="1:32" x14ac:dyDescent="0.25">
      <c r="A60" s="119"/>
      <c r="B60" s="195">
        <v>44007</v>
      </c>
      <c r="C60" s="138">
        <v>13</v>
      </c>
      <c r="D60" s="138">
        <v>6</v>
      </c>
      <c r="E60" s="138">
        <v>12</v>
      </c>
      <c r="F60" s="138">
        <v>5</v>
      </c>
      <c r="G60" s="138">
        <v>5</v>
      </c>
      <c r="H60" s="138">
        <v>9</v>
      </c>
      <c r="I60" s="127" t="s">
        <v>19</v>
      </c>
      <c r="J60" s="127" t="s">
        <v>19</v>
      </c>
      <c r="K60" s="127" t="s">
        <v>19</v>
      </c>
      <c r="L60" s="127" t="s">
        <v>19</v>
      </c>
      <c r="M60" s="127" t="s">
        <v>19</v>
      </c>
      <c r="N60" s="127" t="s">
        <v>19</v>
      </c>
      <c r="O60" s="127" t="s">
        <v>19</v>
      </c>
      <c r="P60" s="127" t="s">
        <v>19</v>
      </c>
      <c r="Q60" s="119">
        <f t="shared" si="8"/>
        <v>50</v>
      </c>
      <c r="R60" s="138">
        <v>582</v>
      </c>
      <c r="S60" s="138">
        <v>236.1</v>
      </c>
      <c r="T60" s="138">
        <v>329.9</v>
      </c>
      <c r="U60" s="138">
        <v>141</v>
      </c>
      <c r="V60" s="138">
        <v>200.6</v>
      </c>
      <c r="W60" s="138">
        <v>215.3</v>
      </c>
      <c r="X60" s="160" t="s">
        <v>19</v>
      </c>
      <c r="Y60" s="159" t="s">
        <v>19</v>
      </c>
      <c r="Z60" s="159" t="s">
        <v>19</v>
      </c>
      <c r="AA60" s="159" t="s">
        <v>19</v>
      </c>
      <c r="AB60" s="159" t="s">
        <v>19</v>
      </c>
      <c r="AC60" s="159" t="s">
        <v>19</v>
      </c>
      <c r="AD60" s="159" t="s">
        <v>19</v>
      </c>
      <c r="AE60" s="159" t="s">
        <v>19</v>
      </c>
      <c r="AF60" s="139" t="s">
        <v>625</v>
      </c>
    </row>
    <row r="61" spans="1:32" x14ac:dyDescent="0.25">
      <c r="A61" s="119"/>
      <c r="B61" s="195">
        <v>44053</v>
      </c>
      <c r="C61" s="162">
        <v>0</v>
      </c>
      <c r="D61" s="162">
        <v>0</v>
      </c>
      <c r="E61" s="162">
        <v>0</v>
      </c>
      <c r="F61" s="162">
        <v>0</v>
      </c>
      <c r="G61" s="162">
        <v>0</v>
      </c>
      <c r="H61" s="119">
        <v>0</v>
      </c>
      <c r="I61" s="127" t="s">
        <v>19</v>
      </c>
      <c r="J61" s="127" t="s">
        <v>19</v>
      </c>
      <c r="K61" s="127" t="s">
        <v>19</v>
      </c>
      <c r="L61" s="127" t="s">
        <v>19</v>
      </c>
      <c r="M61" s="127" t="s">
        <v>19</v>
      </c>
      <c r="N61" s="127" t="s">
        <v>19</v>
      </c>
      <c r="O61" s="127" t="s">
        <v>19</v>
      </c>
      <c r="P61" s="127" t="s">
        <v>19</v>
      </c>
      <c r="Q61" s="119">
        <f>SUM(C61:P61)</f>
        <v>0</v>
      </c>
      <c r="R61" s="138">
        <v>964.9</v>
      </c>
      <c r="S61" s="138">
        <v>0</v>
      </c>
      <c r="T61" s="138">
        <v>679.4</v>
      </c>
      <c r="U61" s="138">
        <v>86.4</v>
      </c>
      <c r="V61" s="138">
        <v>72.5</v>
      </c>
      <c r="W61" s="138">
        <v>183.6</v>
      </c>
      <c r="X61" s="160" t="s">
        <v>19</v>
      </c>
      <c r="Y61" s="159" t="s">
        <v>19</v>
      </c>
      <c r="Z61" s="159" t="s">
        <v>19</v>
      </c>
      <c r="AA61" s="159" t="s">
        <v>19</v>
      </c>
      <c r="AB61" s="159" t="s">
        <v>19</v>
      </c>
      <c r="AC61" s="159" t="s">
        <v>19</v>
      </c>
      <c r="AD61" s="159" t="s">
        <v>19</v>
      </c>
      <c r="AE61" s="159" t="s">
        <v>19</v>
      </c>
      <c r="AF61" s="139" t="s">
        <v>786</v>
      </c>
    </row>
    <row r="62" spans="1:32" x14ac:dyDescent="0.25">
      <c r="A62" s="119"/>
      <c r="B62" s="195">
        <v>44177</v>
      </c>
      <c r="C62" s="162">
        <v>0</v>
      </c>
      <c r="D62" s="162">
        <v>2</v>
      </c>
      <c r="E62" s="162">
        <v>8</v>
      </c>
      <c r="F62" s="162">
        <v>9</v>
      </c>
      <c r="G62" s="162">
        <v>5</v>
      </c>
      <c r="H62" s="119">
        <v>8</v>
      </c>
      <c r="I62" s="127" t="s">
        <v>19</v>
      </c>
      <c r="J62" s="127" t="s">
        <v>19</v>
      </c>
      <c r="K62" s="127" t="s">
        <v>19</v>
      </c>
      <c r="L62" s="127" t="s">
        <v>19</v>
      </c>
      <c r="M62" s="127" t="s">
        <v>19</v>
      </c>
      <c r="N62" s="127" t="s">
        <v>19</v>
      </c>
      <c r="O62" s="127" t="s">
        <v>19</v>
      </c>
      <c r="P62" s="127" t="s">
        <v>19</v>
      </c>
      <c r="Q62" s="119">
        <f>SUM(C62:P62)</f>
        <v>32</v>
      </c>
      <c r="R62" s="138">
        <v>24.4</v>
      </c>
      <c r="S62" s="138">
        <v>0</v>
      </c>
      <c r="T62" s="138">
        <v>66.400000000000006</v>
      </c>
      <c r="U62" s="138">
        <v>441.7</v>
      </c>
      <c r="V62" s="138">
        <v>144.19999999999999</v>
      </c>
      <c r="W62" s="138">
        <v>360.2</v>
      </c>
      <c r="X62" s="160" t="s">
        <v>19</v>
      </c>
      <c r="Y62" s="159" t="s">
        <v>19</v>
      </c>
      <c r="Z62" s="159" t="s">
        <v>19</v>
      </c>
      <c r="AA62" s="159" t="s">
        <v>19</v>
      </c>
      <c r="AB62" s="159" t="s">
        <v>19</v>
      </c>
      <c r="AC62" s="159" t="s">
        <v>19</v>
      </c>
      <c r="AD62" s="159" t="s">
        <v>19</v>
      </c>
      <c r="AE62" s="159" t="s">
        <v>19</v>
      </c>
      <c r="AF62" s="139" t="s">
        <v>789</v>
      </c>
    </row>
    <row r="63" spans="1:32" x14ac:dyDescent="0.25">
      <c r="A63" s="25"/>
      <c r="B63" s="214" t="s">
        <v>791</v>
      </c>
      <c r="C63" s="213">
        <f t="shared" ref="C63:H63" si="9">SUM(C55:C62)</f>
        <v>112</v>
      </c>
      <c r="D63" s="213">
        <f t="shared" si="9"/>
        <v>28</v>
      </c>
      <c r="E63" s="213">
        <f t="shared" si="9"/>
        <v>241</v>
      </c>
      <c r="F63" s="213">
        <f t="shared" si="9"/>
        <v>201</v>
      </c>
      <c r="G63" s="213">
        <f t="shared" si="9"/>
        <v>181</v>
      </c>
      <c r="H63" s="213">
        <f t="shared" si="9"/>
        <v>259</v>
      </c>
      <c r="I63" s="28"/>
      <c r="J63" s="28"/>
      <c r="K63" s="28"/>
      <c r="L63" s="28"/>
      <c r="M63" s="28"/>
      <c r="N63" s="28"/>
      <c r="O63" s="28"/>
      <c r="P63" s="28"/>
      <c r="Q63" s="242">
        <f>SUM(Q55:Q62)</f>
        <v>1022</v>
      </c>
      <c r="R63" s="243"/>
      <c r="S63" s="243"/>
      <c r="T63" s="243"/>
      <c r="U63" s="243"/>
      <c r="V63" s="243"/>
      <c r="W63" s="243"/>
      <c r="X63" s="212"/>
      <c r="Y63" s="212"/>
      <c r="Z63" s="212"/>
      <c r="AA63" s="212"/>
      <c r="AB63" s="212"/>
      <c r="AC63" s="212"/>
      <c r="AD63" s="212"/>
      <c r="AE63" s="212"/>
      <c r="AF63" s="103"/>
    </row>
    <row r="64" spans="1:32" x14ac:dyDescent="0.25">
      <c r="A64" s="198"/>
      <c r="B64" s="176"/>
      <c r="G64"/>
      <c r="H64"/>
      <c r="P64" s="11"/>
      <c r="Q64" s="11"/>
    </row>
    <row r="65" spans="1:23" x14ac:dyDescent="0.25">
      <c r="A65" s="198"/>
      <c r="B65" s="176"/>
      <c r="G65"/>
      <c r="H65"/>
      <c r="P65" s="11"/>
      <c r="Q65" s="11"/>
      <c r="V65"/>
      <c r="W65"/>
    </row>
    <row r="66" spans="1:23" x14ac:dyDescent="0.25">
      <c r="A66" s="198"/>
      <c r="B66" s="176"/>
      <c r="G66"/>
      <c r="H66"/>
      <c r="P66" s="11"/>
      <c r="Q66" s="11"/>
      <c r="V66"/>
      <c r="W66"/>
    </row>
    <row r="67" spans="1:23" x14ac:dyDescent="0.25">
      <c r="A67" s="198"/>
      <c r="B67" s="176"/>
      <c r="G67"/>
      <c r="H67"/>
      <c r="P67" s="11"/>
      <c r="Q67" s="11"/>
      <c r="V67"/>
      <c r="W67"/>
    </row>
    <row r="68" spans="1:23" x14ac:dyDescent="0.25">
      <c r="A68" s="198"/>
      <c r="B68" s="176"/>
      <c r="H68"/>
      <c r="Q68" s="11"/>
      <c r="W68"/>
    </row>
    <row r="69" spans="1:23" x14ac:dyDescent="0.25">
      <c r="A69" s="198"/>
      <c r="B69" s="176"/>
      <c r="H69"/>
      <c r="Q69" s="11"/>
      <c r="W6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60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IV65536"/>
    </sheetView>
  </sheetViews>
  <sheetFormatPr defaultRowHeight="13.2" x14ac:dyDescent="0.25"/>
  <cols>
    <col min="2" max="2" width="9.109375" style="198" bestFit="1" customWidth="1"/>
    <col min="3" max="3" width="5" style="176" bestFit="1" customWidth="1"/>
    <col min="4" max="4" width="5.5546875" style="176" bestFit="1" customWidth="1"/>
    <col min="5" max="5" width="4.44140625" style="176" customWidth="1"/>
    <col min="6" max="6" width="5" style="176" bestFit="1" customWidth="1"/>
    <col min="7" max="8" width="4.44140625" style="176" customWidth="1"/>
    <col min="9" max="15" width="3" customWidth="1"/>
    <col min="16" max="16" width="3.33203125" customWidth="1"/>
    <col min="17" max="17" width="5.88671875" customWidth="1"/>
    <col min="18" max="19" width="6" style="11" customWidth="1"/>
    <col min="20" max="20" width="5.5546875" style="11" bestFit="1" customWidth="1"/>
    <col min="21" max="23" width="6" style="11" customWidth="1"/>
    <col min="24" max="31" width="5.5546875" bestFit="1" customWidth="1"/>
    <col min="32" max="32" width="127.6640625" bestFit="1" customWidth="1"/>
  </cols>
  <sheetData>
    <row r="1" spans="1:32" x14ac:dyDescent="0.25">
      <c r="A1" s="8" t="s">
        <v>788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 t="s">
        <v>822</v>
      </c>
    </row>
    <row r="2" spans="1:32" x14ac:dyDescent="0.25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4+1+5+4+10+6+2+1+1+2+1+2+2+2+1+2+2</f>
        <v>48</v>
      </c>
    </row>
    <row r="3" spans="1:32" x14ac:dyDescent="0.25">
      <c r="A3" t="s">
        <v>0</v>
      </c>
      <c r="B3" s="193" t="s">
        <v>1</v>
      </c>
      <c r="C3" s="366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6" t="s">
        <v>582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</row>
    <row r="4" spans="1:32" x14ac:dyDescent="0.25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5">
      <c r="A5" s="139" t="s">
        <v>10</v>
      </c>
      <c r="B5" s="195">
        <v>44201</v>
      </c>
      <c r="C5" s="162">
        <v>0</v>
      </c>
      <c r="D5" s="162">
        <v>0</v>
      </c>
      <c r="E5" s="162">
        <v>0</v>
      </c>
      <c r="F5" s="162">
        <v>0</v>
      </c>
      <c r="G5" s="215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1</v>
      </c>
      <c r="Q5" s="162">
        <f t="shared" ref="Q5:Q12" si="0">SUM(C5:P5)</f>
        <v>1</v>
      </c>
      <c r="R5" s="121">
        <v>661</v>
      </c>
      <c r="S5" s="121">
        <v>528</v>
      </c>
      <c r="T5" s="121">
        <v>622</v>
      </c>
      <c r="U5" s="121">
        <v>645</v>
      </c>
      <c r="V5" s="205" t="s">
        <v>159</v>
      </c>
      <c r="W5" s="121">
        <v>664</v>
      </c>
      <c r="X5" s="175">
        <v>643</v>
      </c>
      <c r="Y5" s="175">
        <v>636</v>
      </c>
      <c r="Z5" s="175">
        <v>667</v>
      </c>
      <c r="AA5" s="175">
        <v>641</v>
      </c>
      <c r="AB5" s="175">
        <v>597</v>
      </c>
      <c r="AC5" s="175">
        <v>476</v>
      </c>
      <c r="AD5" s="175">
        <v>639</v>
      </c>
      <c r="AE5" s="175">
        <v>665</v>
      </c>
      <c r="AF5" s="119" t="s">
        <v>790</v>
      </c>
    </row>
    <row r="6" spans="1:32" x14ac:dyDescent="0.25">
      <c r="A6" s="139" t="s">
        <v>10</v>
      </c>
      <c r="B6" s="195">
        <v>44229</v>
      </c>
      <c r="C6" s="162">
        <v>0</v>
      </c>
      <c r="D6" s="162">
        <v>5</v>
      </c>
      <c r="E6" s="162">
        <v>4</v>
      </c>
      <c r="F6" s="162">
        <v>2</v>
      </c>
      <c r="G6" s="215" t="s">
        <v>19</v>
      </c>
      <c r="H6" s="162">
        <v>4</v>
      </c>
      <c r="I6" s="119">
        <v>6</v>
      </c>
      <c r="J6" s="119">
        <v>14</v>
      </c>
      <c r="K6" s="119">
        <v>1</v>
      </c>
      <c r="L6" s="119">
        <v>1</v>
      </c>
      <c r="M6" s="119">
        <v>0</v>
      </c>
      <c r="N6" s="119">
        <v>3</v>
      </c>
      <c r="O6" s="119">
        <v>1</v>
      </c>
      <c r="P6" s="119">
        <v>10</v>
      </c>
      <c r="Q6" s="162">
        <f t="shared" si="0"/>
        <v>51</v>
      </c>
      <c r="R6" s="121">
        <v>593</v>
      </c>
      <c r="S6" s="121">
        <v>667</v>
      </c>
      <c r="T6" s="121">
        <v>650</v>
      </c>
      <c r="U6" s="121">
        <v>681</v>
      </c>
      <c r="V6" s="205" t="s">
        <v>159</v>
      </c>
      <c r="W6" s="121">
        <v>681</v>
      </c>
      <c r="X6" s="175">
        <v>685</v>
      </c>
      <c r="Y6" s="175">
        <v>685</v>
      </c>
      <c r="Z6" s="175">
        <v>685</v>
      </c>
      <c r="AA6" s="175">
        <v>685</v>
      </c>
      <c r="AB6" s="175">
        <v>685</v>
      </c>
      <c r="AC6" s="175">
        <v>685</v>
      </c>
      <c r="AD6" s="175">
        <v>641</v>
      </c>
      <c r="AE6" s="175">
        <v>622</v>
      </c>
      <c r="AF6" s="119" t="s">
        <v>796</v>
      </c>
    </row>
    <row r="7" spans="1:32" x14ac:dyDescent="0.25">
      <c r="A7" s="139" t="s">
        <v>10</v>
      </c>
      <c r="B7" s="195">
        <v>44257</v>
      </c>
      <c r="C7" s="162">
        <v>0</v>
      </c>
      <c r="D7" s="162">
        <v>5</v>
      </c>
      <c r="E7" s="162">
        <v>4</v>
      </c>
      <c r="F7" s="162">
        <v>15</v>
      </c>
      <c r="G7" s="215" t="s">
        <v>19</v>
      </c>
      <c r="H7" s="162">
        <v>3</v>
      </c>
      <c r="I7" s="119">
        <v>2</v>
      </c>
      <c r="J7" s="119">
        <v>6</v>
      </c>
      <c r="K7" s="119">
        <v>1</v>
      </c>
      <c r="L7" s="119">
        <v>1</v>
      </c>
      <c r="M7" s="119">
        <v>0</v>
      </c>
      <c r="N7" s="119">
        <v>2</v>
      </c>
      <c r="O7" s="119">
        <v>0</v>
      </c>
      <c r="P7" s="119">
        <v>0</v>
      </c>
      <c r="Q7" s="162">
        <f t="shared" si="0"/>
        <v>39</v>
      </c>
      <c r="R7" s="121">
        <v>648</v>
      </c>
      <c r="S7" s="121">
        <v>646</v>
      </c>
      <c r="T7" s="121">
        <v>646</v>
      </c>
      <c r="U7" s="121">
        <v>655</v>
      </c>
      <c r="V7" s="205" t="s">
        <v>159</v>
      </c>
      <c r="W7" s="121">
        <v>645</v>
      </c>
      <c r="X7" s="175">
        <v>662</v>
      </c>
      <c r="Y7" s="175">
        <v>651</v>
      </c>
      <c r="Z7" s="175">
        <v>670</v>
      </c>
      <c r="AA7" s="175">
        <v>661</v>
      </c>
      <c r="AB7" s="175">
        <v>643</v>
      </c>
      <c r="AC7" s="175">
        <v>660</v>
      </c>
      <c r="AD7" s="175">
        <v>650</v>
      </c>
      <c r="AE7" s="175">
        <v>651</v>
      </c>
      <c r="AF7" s="119" t="s">
        <v>801</v>
      </c>
    </row>
    <row r="8" spans="1:32" x14ac:dyDescent="0.25">
      <c r="A8" s="139" t="s">
        <v>10</v>
      </c>
      <c r="B8" s="195">
        <v>44292</v>
      </c>
      <c r="C8" s="162">
        <v>0</v>
      </c>
      <c r="D8" s="162">
        <v>0</v>
      </c>
      <c r="E8" s="162">
        <v>0</v>
      </c>
      <c r="F8" s="162">
        <v>0</v>
      </c>
      <c r="G8" s="215" t="s">
        <v>19</v>
      </c>
      <c r="H8" s="162">
        <v>1</v>
      </c>
      <c r="I8" s="119">
        <v>0</v>
      </c>
      <c r="J8" s="119">
        <v>1</v>
      </c>
      <c r="K8" s="119">
        <v>2</v>
      </c>
      <c r="L8" s="119">
        <v>0</v>
      </c>
      <c r="M8" s="119">
        <v>0</v>
      </c>
      <c r="N8" s="119">
        <v>0</v>
      </c>
      <c r="O8" s="119">
        <v>0</v>
      </c>
      <c r="P8" s="119">
        <v>1</v>
      </c>
      <c r="Q8" s="162">
        <f t="shared" si="0"/>
        <v>5</v>
      </c>
      <c r="R8" s="121">
        <v>823</v>
      </c>
      <c r="S8" s="121">
        <v>318</v>
      </c>
      <c r="T8" s="121">
        <v>497</v>
      </c>
      <c r="U8" s="121">
        <v>693</v>
      </c>
      <c r="V8" s="205" t="s">
        <v>159</v>
      </c>
      <c r="W8" s="121">
        <v>803</v>
      </c>
      <c r="X8" s="175">
        <v>843</v>
      </c>
      <c r="Y8" s="175">
        <v>850</v>
      </c>
      <c r="Z8" s="175">
        <v>845</v>
      </c>
      <c r="AA8" s="175">
        <v>852</v>
      </c>
      <c r="AB8" s="175">
        <v>851</v>
      </c>
      <c r="AC8" s="175">
        <v>824</v>
      </c>
      <c r="AD8" s="175">
        <v>852</v>
      </c>
      <c r="AE8" s="175">
        <v>852</v>
      </c>
      <c r="AF8" s="119" t="s">
        <v>795</v>
      </c>
    </row>
    <row r="9" spans="1:32" x14ac:dyDescent="0.25">
      <c r="A9" s="139" t="s">
        <v>10</v>
      </c>
      <c r="B9" s="195">
        <v>44320</v>
      </c>
      <c r="C9" s="162">
        <v>1</v>
      </c>
      <c r="D9" s="162">
        <v>0</v>
      </c>
      <c r="E9" s="162">
        <v>1</v>
      </c>
      <c r="F9" s="162">
        <v>4</v>
      </c>
      <c r="G9" s="215" t="s">
        <v>19</v>
      </c>
      <c r="H9" s="162">
        <v>2</v>
      </c>
      <c r="I9" s="119">
        <v>3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0</v>
      </c>
      <c r="Q9" s="162">
        <f t="shared" si="0"/>
        <v>14</v>
      </c>
      <c r="R9" s="121">
        <v>669</v>
      </c>
      <c r="S9" s="121">
        <v>53</v>
      </c>
      <c r="T9" s="121">
        <v>94</v>
      </c>
      <c r="U9" s="121">
        <v>92</v>
      </c>
      <c r="V9" s="205" t="s">
        <v>159</v>
      </c>
      <c r="W9" s="121">
        <v>135</v>
      </c>
      <c r="X9" s="175">
        <v>168</v>
      </c>
      <c r="Y9" s="175">
        <v>276</v>
      </c>
      <c r="Z9" s="175">
        <v>317</v>
      </c>
      <c r="AA9" s="175">
        <v>631</v>
      </c>
      <c r="AB9" s="175">
        <v>601</v>
      </c>
      <c r="AC9" s="175">
        <v>605</v>
      </c>
      <c r="AD9" s="175">
        <v>675</v>
      </c>
      <c r="AE9" s="175">
        <v>675</v>
      </c>
      <c r="AF9" t="s">
        <v>807</v>
      </c>
    </row>
    <row r="10" spans="1:32" x14ac:dyDescent="0.25">
      <c r="A10" s="139" t="s">
        <v>10</v>
      </c>
      <c r="B10" s="195">
        <v>44355</v>
      </c>
      <c r="C10" s="162">
        <v>16</v>
      </c>
      <c r="D10" s="251" t="s">
        <v>19</v>
      </c>
      <c r="E10" s="162">
        <v>15</v>
      </c>
      <c r="F10" s="162">
        <v>17</v>
      </c>
      <c r="G10" s="215" t="s">
        <v>19</v>
      </c>
      <c r="H10" s="162">
        <v>15</v>
      </c>
      <c r="I10" s="119">
        <v>6</v>
      </c>
      <c r="J10" s="119">
        <v>5</v>
      </c>
      <c r="K10" s="119">
        <v>3</v>
      </c>
      <c r="L10" s="119">
        <v>0</v>
      </c>
      <c r="M10" s="119">
        <v>0</v>
      </c>
      <c r="N10" s="119">
        <v>4</v>
      </c>
      <c r="O10" s="119">
        <v>0</v>
      </c>
      <c r="P10" s="252" t="s">
        <v>19</v>
      </c>
      <c r="Q10" s="162">
        <f t="shared" si="0"/>
        <v>81</v>
      </c>
      <c r="R10" s="121">
        <v>840</v>
      </c>
      <c r="S10" s="121">
        <v>41</v>
      </c>
      <c r="T10" s="121">
        <v>96</v>
      </c>
      <c r="U10" s="121">
        <v>181</v>
      </c>
      <c r="V10" s="205" t="s">
        <v>159</v>
      </c>
      <c r="W10" s="121">
        <v>262</v>
      </c>
      <c r="X10" s="175">
        <v>288</v>
      </c>
      <c r="Y10" s="175">
        <v>300</v>
      </c>
      <c r="Z10" s="175">
        <v>329</v>
      </c>
      <c r="AA10" s="175">
        <v>724</v>
      </c>
      <c r="AB10" s="175">
        <v>840</v>
      </c>
      <c r="AC10" s="175">
        <v>840</v>
      </c>
      <c r="AD10" s="175">
        <v>840</v>
      </c>
      <c r="AE10" s="175">
        <v>799</v>
      </c>
      <c r="AF10" s="119" t="s">
        <v>815</v>
      </c>
    </row>
    <row r="11" spans="1:32" x14ac:dyDescent="0.25">
      <c r="A11" s="139" t="s">
        <v>10</v>
      </c>
      <c r="B11" s="195">
        <v>44383</v>
      </c>
      <c r="C11" s="162">
        <v>12</v>
      </c>
      <c r="D11" s="251" t="s">
        <v>19</v>
      </c>
      <c r="E11" s="162">
        <v>2</v>
      </c>
      <c r="F11" s="162">
        <v>0</v>
      </c>
      <c r="G11" s="215" t="s">
        <v>19</v>
      </c>
      <c r="H11" s="162">
        <v>1</v>
      </c>
      <c r="I11" s="119">
        <v>2</v>
      </c>
      <c r="J11" s="119">
        <v>0</v>
      </c>
      <c r="K11" s="119">
        <v>1</v>
      </c>
      <c r="L11" s="119">
        <v>1</v>
      </c>
      <c r="M11" s="119">
        <v>7</v>
      </c>
      <c r="N11" s="119">
        <v>3</v>
      </c>
      <c r="O11" s="119">
        <v>0</v>
      </c>
      <c r="P11" s="252">
        <v>8</v>
      </c>
      <c r="Q11" s="162">
        <f t="shared" si="0"/>
        <v>37</v>
      </c>
      <c r="R11" s="121">
        <v>672</v>
      </c>
      <c r="S11" s="121">
        <v>0</v>
      </c>
      <c r="T11" s="121">
        <v>31</v>
      </c>
      <c r="U11" s="121">
        <v>227</v>
      </c>
      <c r="V11" s="205" t="s">
        <v>19</v>
      </c>
      <c r="W11" s="121">
        <v>266</v>
      </c>
      <c r="X11" s="175">
        <v>378</v>
      </c>
      <c r="Y11" s="175">
        <v>454</v>
      </c>
      <c r="Z11" s="175">
        <v>546</v>
      </c>
      <c r="AA11" s="175">
        <v>624</v>
      </c>
      <c r="AB11" s="175">
        <v>664</v>
      </c>
      <c r="AC11" s="175">
        <v>656</v>
      </c>
      <c r="AD11" s="175">
        <v>616</v>
      </c>
      <c r="AE11" s="175">
        <v>634</v>
      </c>
      <c r="AF11" s="119" t="s">
        <v>819</v>
      </c>
    </row>
    <row r="12" spans="1:32" x14ac:dyDescent="0.25">
      <c r="A12" s="139" t="s">
        <v>10</v>
      </c>
      <c r="B12" s="195">
        <v>44411</v>
      </c>
      <c r="C12" s="251" t="s">
        <v>19</v>
      </c>
      <c r="D12" s="251" t="s">
        <v>19</v>
      </c>
      <c r="E12" s="162">
        <v>0</v>
      </c>
      <c r="F12" s="251" t="s">
        <v>19</v>
      </c>
      <c r="G12" s="251" t="s">
        <v>19</v>
      </c>
      <c r="H12" s="162">
        <v>0</v>
      </c>
      <c r="I12" s="119">
        <v>0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/>
      <c r="P12" s="252"/>
      <c r="Q12" s="162">
        <f t="shared" si="0"/>
        <v>1</v>
      </c>
      <c r="R12" s="121">
        <v>127</v>
      </c>
      <c r="S12" s="121">
        <v>0</v>
      </c>
      <c r="T12" s="121">
        <v>532</v>
      </c>
      <c r="U12" s="121">
        <v>630</v>
      </c>
      <c r="V12" s="205" t="s">
        <v>19</v>
      </c>
      <c r="W12" s="121">
        <v>15</v>
      </c>
      <c r="X12" s="175">
        <v>605</v>
      </c>
      <c r="Y12" s="175">
        <v>57</v>
      </c>
      <c r="Z12" s="175">
        <v>607</v>
      </c>
      <c r="AA12" s="175">
        <v>89</v>
      </c>
      <c r="AB12" s="175">
        <v>631</v>
      </c>
      <c r="AC12" s="175">
        <v>246</v>
      </c>
      <c r="AD12" s="175">
        <v>427</v>
      </c>
      <c r="AE12" s="175">
        <v>477</v>
      </c>
      <c r="AF12" s="119" t="s">
        <v>820</v>
      </c>
    </row>
    <row r="13" spans="1:32" x14ac:dyDescent="0.25">
      <c r="A13" s="119"/>
      <c r="B13" s="195"/>
      <c r="C13" s="162"/>
      <c r="D13" s="162"/>
      <c r="E13" s="162"/>
      <c r="F13" s="162"/>
      <c r="G13" s="162"/>
      <c r="H13" s="162"/>
      <c r="I13" s="119"/>
      <c r="J13" s="119"/>
      <c r="K13" s="119"/>
      <c r="L13" s="119"/>
      <c r="M13" s="119"/>
      <c r="N13" s="119"/>
      <c r="O13" s="119"/>
      <c r="P13" s="119"/>
      <c r="Q13" s="119"/>
      <c r="R13" s="157"/>
      <c r="S13" s="157"/>
      <c r="T13" s="157"/>
      <c r="U13" s="157"/>
      <c r="V13" s="157"/>
      <c r="W13" s="157"/>
      <c r="X13" s="158"/>
      <c r="Y13" s="158"/>
      <c r="Z13" s="158"/>
      <c r="AA13" s="158"/>
      <c r="AB13" s="158"/>
      <c r="AC13" s="158"/>
      <c r="AD13" s="158"/>
      <c r="AE13" s="158"/>
      <c r="AF13" s="119"/>
    </row>
    <row r="14" spans="1:32" x14ac:dyDescent="0.25">
      <c r="A14" s="139" t="s">
        <v>103</v>
      </c>
      <c r="B14" s="146">
        <v>44210</v>
      </c>
      <c r="C14" s="215" t="s">
        <v>19</v>
      </c>
      <c r="D14" s="161">
        <v>2</v>
      </c>
      <c r="E14" s="215" t="s">
        <v>19</v>
      </c>
      <c r="F14" s="161">
        <v>3</v>
      </c>
      <c r="G14" s="178">
        <v>0</v>
      </c>
      <c r="H14" s="178">
        <v>0</v>
      </c>
      <c r="I14" s="127"/>
      <c r="J14" s="127"/>
      <c r="K14" s="127"/>
      <c r="L14" s="127"/>
      <c r="M14" s="127"/>
      <c r="N14" s="127"/>
      <c r="O14" s="127"/>
      <c r="P14" s="127"/>
      <c r="Q14" s="162">
        <f t="shared" ref="Q14:Q20" si="1">SUM(C14:P14)</f>
        <v>5</v>
      </c>
      <c r="R14" s="245" t="s">
        <v>159</v>
      </c>
      <c r="S14" s="157">
        <v>212</v>
      </c>
      <c r="T14" s="245" t="s">
        <v>159</v>
      </c>
      <c r="U14" s="157">
        <v>255.1</v>
      </c>
      <c r="V14" s="157">
        <v>295.39999999999998</v>
      </c>
      <c r="W14" s="157">
        <v>129.69999999999999</v>
      </c>
      <c r="X14" s="161"/>
      <c r="Y14" s="159"/>
      <c r="Z14" s="159"/>
      <c r="AA14" s="159"/>
      <c r="AB14" s="159"/>
      <c r="AC14" s="159"/>
      <c r="AD14" s="159"/>
      <c r="AE14" s="159"/>
      <c r="AF14" s="139" t="s">
        <v>798</v>
      </c>
    </row>
    <row r="15" spans="1:32" x14ac:dyDescent="0.25">
      <c r="A15" s="139" t="s">
        <v>103</v>
      </c>
      <c r="B15" s="146">
        <v>44238</v>
      </c>
      <c r="C15" s="215">
        <v>18</v>
      </c>
      <c r="D15" s="161">
        <v>126</v>
      </c>
      <c r="E15" s="215" t="s">
        <v>19</v>
      </c>
      <c r="F15" s="161">
        <v>58</v>
      </c>
      <c r="G15" s="178">
        <v>103</v>
      </c>
      <c r="H15" s="178">
        <v>35</v>
      </c>
      <c r="I15" s="127"/>
      <c r="J15" s="127"/>
      <c r="K15" s="127"/>
      <c r="L15" s="127"/>
      <c r="M15" s="127"/>
      <c r="N15" s="127"/>
      <c r="O15" s="127"/>
      <c r="P15" s="127"/>
      <c r="Q15" s="162">
        <f t="shared" si="1"/>
        <v>340</v>
      </c>
      <c r="R15" s="245">
        <v>332</v>
      </c>
      <c r="S15" s="157">
        <v>696</v>
      </c>
      <c r="T15" s="245" t="s">
        <v>159</v>
      </c>
      <c r="U15" s="157">
        <v>308</v>
      </c>
      <c r="V15" s="157">
        <v>182</v>
      </c>
      <c r="W15" s="157">
        <v>696</v>
      </c>
      <c r="X15" s="161"/>
      <c r="Y15" s="159"/>
      <c r="Z15" s="159"/>
      <c r="AA15" s="159"/>
      <c r="AB15" s="159"/>
      <c r="AC15" s="159"/>
      <c r="AD15" s="159"/>
      <c r="AE15" s="159"/>
      <c r="AF15" s="139" t="s">
        <v>802</v>
      </c>
    </row>
    <row r="16" spans="1:32" x14ac:dyDescent="0.25">
      <c r="A16" s="139" t="s">
        <v>103</v>
      </c>
      <c r="B16" s="146">
        <v>44259</v>
      </c>
      <c r="C16" s="215">
        <v>23</v>
      </c>
      <c r="D16" s="161">
        <v>7</v>
      </c>
      <c r="E16" s="215" t="s">
        <v>19</v>
      </c>
      <c r="F16" s="161">
        <v>9</v>
      </c>
      <c r="G16" s="178">
        <v>16</v>
      </c>
      <c r="H16" s="178">
        <v>0</v>
      </c>
      <c r="I16" s="127"/>
      <c r="J16" s="127"/>
      <c r="K16" s="127"/>
      <c r="L16" s="127"/>
      <c r="M16" s="127"/>
      <c r="N16" s="127"/>
      <c r="O16" s="127"/>
      <c r="P16" s="127"/>
      <c r="Q16" s="162">
        <f t="shared" si="1"/>
        <v>55</v>
      </c>
      <c r="R16" s="245">
        <v>485</v>
      </c>
      <c r="S16" s="157">
        <v>224</v>
      </c>
      <c r="T16" s="245" t="s">
        <v>159</v>
      </c>
      <c r="U16" s="157">
        <v>205</v>
      </c>
      <c r="V16" s="157">
        <v>244</v>
      </c>
      <c r="W16" s="157">
        <v>129</v>
      </c>
      <c r="X16" s="161"/>
      <c r="Y16" s="159"/>
      <c r="Z16" s="159"/>
      <c r="AA16" s="159"/>
      <c r="AB16" s="159"/>
      <c r="AC16" s="159"/>
      <c r="AD16" s="159"/>
      <c r="AE16" s="159"/>
      <c r="AF16" s="139" t="s">
        <v>803</v>
      </c>
    </row>
    <row r="17" spans="1:32" x14ac:dyDescent="0.25">
      <c r="A17" s="139" t="s">
        <v>103</v>
      </c>
      <c r="B17" s="146">
        <v>44294</v>
      </c>
      <c r="C17" s="215">
        <v>5</v>
      </c>
      <c r="D17" s="161">
        <v>0</v>
      </c>
      <c r="E17" s="215" t="s">
        <v>19</v>
      </c>
      <c r="F17" s="161">
        <v>0</v>
      </c>
      <c r="G17" s="178">
        <v>0</v>
      </c>
      <c r="H17" s="178">
        <v>0</v>
      </c>
      <c r="I17" s="127"/>
      <c r="J17" s="127"/>
      <c r="K17" s="127"/>
      <c r="L17" s="127"/>
      <c r="M17" s="127"/>
      <c r="N17" s="127"/>
      <c r="O17" s="127"/>
      <c r="P17" s="127"/>
      <c r="Q17" s="162">
        <f t="shared" si="1"/>
        <v>5</v>
      </c>
      <c r="R17" s="245">
        <v>831</v>
      </c>
      <c r="S17" s="157">
        <v>753</v>
      </c>
      <c r="T17" s="245" t="s">
        <v>159</v>
      </c>
      <c r="U17" s="157">
        <v>361</v>
      </c>
      <c r="V17" s="157">
        <v>92</v>
      </c>
      <c r="W17" s="157">
        <v>661</v>
      </c>
      <c r="X17" s="161"/>
      <c r="Y17" s="159"/>
      <c r="Z17" s="159"/>
      <c r="AA17" s="159"/>
      <c r="AB17" s="159"/>
      <c r="AC17" s="159"/>
      <c r="AD17" s="159"/>
      <c r="AE17" s="159"/>
      <c r="AF17" s="139" t="s">
        <v>806</v>
      </c>
    </row>
    <row r="18" spans="1:32" x14ac:dyDescent="0.25">
      <c r="A18" s="139" t="s">
        <v>103</v>
      </c>
      <c r="B18" s="146">
        <v>44327</v>
      </c>
      <c r="C18" s="215">
        <v>1</v>
      </c>
      <c r="D18" s="161">
        <v>0</v>
      </c>
      <c r="E18" s="215" t="s">
        <v>19</v>
      </c>
      <c r="F18" s="161">
        <v>1</v>
      </c>
      <c r="G18" s="178">
        <v>0</v>
      </c>
      <c r="H18" s="178">
        <v>1</v>
      </c>
      <c r="I18" s="127"/>
      <c r="J18" s="127"/>
      <c r="K18" s="127"/>
      <c r="L18" s="127"/>
      <c r="M18" s="127"/>
      <c r="N18" s="127"/>
      <c r="O18" s="127"/>
      <c r="P18" s="127"/>
      <c r="Q18" s="162">
        <f t="shared" si="1"/>
        <v>3</v>
      </c>
      <c r="R18" s="245">
        <v>705</v>
      </c>
      <c r="S18" s="157">
        <v>342</v>
      </c>
      <c r="T18" s="245" t="s">
        <v>19</v>
      </c>
      <c r="U18" s="157">
        <v>103</v>
      </c>
      <c r="V18" s="157">
        <v>18</v>
      </c>
      <c r="W18" s="157">
        <v>253</v>
      </c>
      <c r="X18" s="161"/>
      <c r="Y18" s="159"/>
      <c r="Z18" s="159"/>
      <c r="AA18" s="159"/>
      <c r="AB18" s="159"/>
      <c r="AC18" s="159"/>
      <c r="AD18" s="159"/>
      <c r="AE18" s="159"/>
      <c r="AF18" s="139" t="s">
        <v>803</v>
      </c>
    </row>
    <row r="19" spans="1:32" x14ac:dyDescent="0.25">
      <c r="A19" s="139" t="s">
        <v>103</v>
      </c>
      <c r="B19" s="146">
        <v>44354</v>
      </c>
      <c r="C19" s="215">
        <v>0</v>
      </c>
      <c r="D19" s="161">
        <v>0</v>
      </c>
      <c r="E19" s="215" t="s">
        <v>19</v>
      </c>
      <c r="F19" s="161">
        <v>2</v>
      </c>
      <c r="G19" s="178">
        <v>4</v>
      </c>
      <c r="H19" s="178">
        <v>4</v>
      </c>
      <c r="I19" s="127"/>
      <c r="J19" s="127"/>
      <c r="K19" s="127"/>
      <c r="L19" s="127"/>
      <c r="M19" s="127"/>
      <c r="N19" s="127"/>
      <c r="O19" s="127"/>
      <c r="P19" s="127"/>
      <c r="Q19" s="162">
        <f t="shared" si="1"/>
        <v>10</v>
      </c>
      <c r="R19" s="245">
        <v>634</v>
      </c>
      <c r="S19" s="157">
        <v>229</v>
      </c>
      <c r="T19" s="215" t="s">
        <v>19</v>
      </c>
      <c r="U19" s="157">
        <v>217</v>
      </c>
      <c r="V19" s="157">
        <v>104</v>
      </c>
      <c r="W19" s="157">
        <v>120</v>
      </c>
      <c r="X19" s="161"/>
      <c r="Y19" s="159"/>
      <c r="Z19" s="159"/>
      <c r="AA19" s="159"/>
      <c r="AB19" s="159"/>
      <c r="AC19" s="159"/>
      <c r="AD19" s="159"/>
      <c r="AE19" s="159"/>
      <c r="AF19" s="139" t="s">
        <v>803</v>
      </c>
    </row>
    <row r="20" spans="1:32" x14ac:dyDescent="0.25">
      <c r="A20" s="139" t="s">
        <v>103</v>
      </c>
      <c r="B20" s="146">
        <v>44392</v>
      </c>
      <c r="C20" s="215">
        <v>0</v>
      </c>
      <c r="D20" s="161">
        <v>0</v>
      </c>
      <c r="E20" s="215" t="s">
        <v>19</v>
      </c>
      <c r="F20" s="161">
        <v>0</v>
      </c>
      <c r="G20" s="178">
        <v>0</v>
      </c>
      <c r="H20" s="178">
        <v>0</v>
      </c>
      <c r="I20" s="127"/>
      <c r="J20" s="127"/>
      <c r="K20" s="127"/>
      <c r="L20" s="127"/>
      <c r="M20" s="127"/>
      <c r="N20" s="127"/>
      <c r="O20" s="127"/>
      <c r="P20" s="127"/>
      <c r="Q20" s="162">
        <f t="shared" si="1"/>
        <v>0</v>
      </c>
      <c r="R20" s="245">
        <v>909</v>
      </c>
      <c r="S20" s="247">
        <v>613</v>
      </c>
      <c r="T20" s="215" t="s">
        <v>19</v>
      </c>
      <c r="U20" s="247">
        <v>15</v>
      </c>
      <c r="V20" s="247">
        <v>6</v>
      </c>
      <c r="W20" s="247">
        <v>166</v>
      </c>
      <c r="X20" s="161"/>
      <c r="Y20" s="159"/>
      <c r="Z20" s="159"/>
      <c r="AA20" s="159"/>
      <c r="AB20" s="159"/>
      <c r="AC20" s="159"/>
      <c r="AD20" s="159"/>
      <c r="AE20" s="159"/>
      <c r="AF20" s="139"/>
    </row>
    <row r="21" spans="1:32" x14ac:dyDescent="0.25">
      <c r="A21" s="119"/>
      <c r="B21" s="146"/>
      <c r="C21" s="162"/>
      <c r="D21" s="162"/>
      <c r="E21" s="162"/>
      <c r="F21" s="162"/>
      <c r="G21" s="162"/>
      <c r="H21" s="162"/>
      <c r="I21" s="119"/>
      <c r="J21" s="119"/>
      <c r="K21" s="119"/>
      <c r="L21" s="119"/>
      <c r="M21" s="119"/>
      <c r="N21" s="119"/>
      <c r="O21" s="119"/>
      <c r="P21" s="119"/>
      <c r="Q21" s="119"/>
      <c r="R21" s="157"/>
      <c r="S21" s="157"/>
      <c r="T21" s="157"/>
      <c r="U21" s="157"/>
      <c r="V21" s="157"/>
      <c r="W21" s="157"/>
      <c r="X21" s="158"/>
      <c r="Y21" s="158"/>
      <c r="Z21" s="158"/>
      <c r="AA21" s="158"/>
      <c r="AB21" s="158"/>
      <c r="AC21" s="158"/>
      <c r="AD21" s="158"/>
      <c r="AE21" s="158"/>
      <c r="AF21" s="119"/>
    </row>
    <row r="22" spans="1:32" x14ac:dyDescent="0.25">
      <c r="A22" s="139" t="s">
        <v>105</v>
      </c>
      <c r="B22" s="146">
        <v>44200</v>
      </c>
      <c r="C22" s="215" t="s">
        <v>19</v>
      </c>
      <c r="D22" s="215" t="s">
        <v>19</v>
      </c>
      <c r="E22" s="162">
        <v>0</v>
      </c>
      <c r="F22" s="161">
        <v>0</v>
      </c>
      <c r="G22" s="162">
        <v>0</v>
      </c>
      <c r="H22" s="162">
        <v>0</v>
      </c>
      <c r="I22" s="127"/>
      <c r="J22" s="127"/>
      <c r="K22" s="127"/>
      <c r="L22" s="127"/>
      <c r="M22" s="127"/>
      <c r="N22" s="127"/>
      <c r="O22" s="127"/>
      <c r="P22" s="127"/>
      <c r="Q22" s="162">
        <f t="shared" ref="Q22:Q27" si="2">SUM(C22:P22)</f>
        <v>0</v>
      </c>
      <c r="R22" s="161">
        <v>120</v>
      </c>
      <c r="S22" s="245" t="s">
        <v>159</v>
      </c>
      <c r="T22" s="246">
        <v>659</v>
      </c>
      <c r="U22" s="161">
        <v>197</v>
      </c>
      <c r="V22" s="246">
        <v>15</v>
      </c>
      <c r="W22" s="246">
        <v>321</v>
      </c>
      <c r="X22" s="160"/>
      <c r="Y22" s="159"/>
      <c r="Z22" s="159"/>
      <c r="AA22" s="159"/>
      <c r="AB22" s="159"/>
      <c r="AC22" s="159"/>
      <c r="AD22" s="159"/>
      <c r="AE22" s="159"/>
      <c r="AF22" s="139" t="s">
        <v>795</v>
      </c>
    </row>
    <row r="23" spans="1:32" x14ac:dyDescent="0.25">
      <c r="A23" s="139" t="s">
        <v>105</v>
      </c>
      <c r="B23" s="146">
        <v>44249</v>
      </c>
      <c r="C23" s="215">
        <v>122</v>
      </c>
      <c r="D23" s="215" t="s">
        <v>19</v>
      </c>
      <c r="E23" s="162">
        <v>73</v>
      </c>
      <c r="F23" s="161">
        <v>61</v>
      </c>
      <c r="G23" s="162">
        <v>2</v>
      </c>
      <c r="H23" s="162">
        <v>19</v>
      </c>
      <c r="I23" s="127"/>
      <c r="J23" s="127"/>
      <c r="K23" s="127"/>
      <c r="L23" s="127"/>
      <c r="M23" s="127"/>
      <c r="N23" s="127"/>
      <c r="O23" s="127"/>
      <c r="P23" s="127"/>
      <c r="Q23" s="162">
        <f t="shared" si="2"/>
        <v>277</v>
      </c>
      <c r="R23" s="161">
        <v>655</v>
      </c>
      <c r="S23" s="215" t="s">
        <v>19</v>
      </c>
      <c r="T23" s="246">
        <v>455</v>
      </c>
      <c r="U23" s="161">
        <v>524</v>
      </c>
      <c r="V23" s="246">
        <v>79</v>
      </c>
      <c r="W23" s="246">
        <v>453</v>
      </c>
      <c r="X23" s="160"/>
      <c r="Y23" s="159"/>
      <c r="Z23" s="159"/>
      <c r="AA23" s="159"/>
      <c r="AB23" s="159"/>
      <c r="AC23" s="159"/>
      <c r="AD23" s="159"/>
      <c r="AE23" s="159"/>
      <c r="AF23" s="139" t="s">
        <v>795</v>
      </c>
    </row>
    <row r="24" spans="1:32" x14ac:dyDescent="0.25">
      <c r="A24" s="139" t="s">
        <v>105</v>
      </c>
      <c r="B24" s="146">
        <v>44272</v>
      </c>
      <c r="C24" s="215">
        <v>0</v>
      </c>
      <c r="D24" s="215" t="s">
        <v>19</v>
      </c>
      <c r="E24" s="162">
        <v>0</v>
      </c>
      <c r="F24" s="161">
        <v>0</v>
      </c>
      <c r="G24" s="162">
        <v>0</v>
      </c>
      <c r="H24" s="162">
        <v>0</v>
      </c>
      <c r="I24" s="127"/>
      <c r="J24" s="127"/>
      <c r="K24" s="127"/>
      <c r="L24" s="127"/>
      <c r="M24" s="127"/>
      <c r="N24" s="127"/>
      <c r="O24" s="127"/>
      <c r="P24" s="127"/>
      <c r="Q24" s="162">
        <f t="shared" si="2"/>
        <v>0</v>
      </c>
      <c r="R24" s="161">
        <v>735.9</v>
      </c>
      <c r="S24" s="215" t="s">
        <v>19</v>
      </c>
      <c r="T24" s="246">
        <v>664.2</v>
      </c>
      <c r="U24" s="161">
        <v>411.6</v>
      </c>
      <c r="V24" s="246">
        <v>10.1</v>
      </c>
      <c r="W24" s="246">
        <v>115.5</v>
      </c>
      <c r="X24" s="160"/>
      <c r="Y24" s="159"/>
      <c r="Z24" s="159"/>
      <c r="AA24" s="159"/>
      <c r="AB24" s="159"/>
      <c r="AC24" s="159"/>
      <c r="AD24" s="159"/>
      <c r="AE24" s="159"/>
      <c r="AF24" s="139" t="s">
        <v>795</v>
      </c>
    </row>
    <row r="25" spans="1:32" x14ac:dyDescent="0.25">
      <c r="A25" s="139" t="s">
        <v>105</v>
      </c>
      <c r="B25" s="146">
        <v>44294</v>
      </c>
      <c r="C25" s="215">
        <v>0</v>
      </c>
      <c r="D25" s="215" t="s">
        <v>19</v>
      </c>
      <c r="E25" s="162">
        <v>0</v>
      </c>
      <c r="F25" s="161">
        <v>6</v>
      </c>
      <c r="G25" s="162">
        <v>0</v>
      </c>
      <c r="H25" s="162">
        <v>0</v>
      </c>
      <c r="I25" s="127"/>
      <c r="J25" s="127"/>
      <c r="K25" s="127"/>
      <c r="L25" s="127"/>
      <c r="M25" s="127"/>
      <c r="N25" s="127"/>
      <c r="O25" s="127"/>
      <c r="P25" s="127"/>
      <c r="Q25" s="162">
        <f t="shared" si="2"/>
        <v>6</v>
      </c>
      <c r="R25" s="161">
        <v>525</v>
      </c>
      <c r="S25" s="215" t="s">
        <v>19</v>
      </c>
      <c r="T25" s="246">
        <v>420</v>
      </c>
      <c r="U25" s="161">
        <v>254</v>
      </c>
      <c r="V25" s="246">
        <v>5</v>
      </c>
      <c r="W25" s="246">
        <v>94</v>
      </c>
      <c r="X25" s="160"/>
      <c r="Y25" s="159"/>
      <c r="Z25" s="159"/>
      <c r="AA25" s="159"/>
      <c r="AB25" s="159"/>
      <c r="AC25" s="159"/>
      <c r="AD25" s="159"/>
      <c r="AE25" s="159"/>
      <c r="AF25" s="139" t="s">
        <v>805</v>
      </c>
    </row>
    <row r="26" spans="1:32" x14ac:dyDescent="0.25">
      <c r="A26" s="139" t="s">
        <v>105</v>
      </c>
      <c r="B26" s="146">
        <v>44321</v>
      </c>
      <c r="C26" s="215">
        <v>1</v>
      </c>
      <c r="D26" s="215" t="s">
        <v>19</v>
      </c>
      <c r="E26" s="162">
        <v>0</v>
      </c>
      <c r="F26" s="161">
        <v>0</v>
      </c>
      <c r="G26" s="162">
        <v>0</v>
      </c>
      <c r="H26" s="215" t="s">
        <v>19</v>
      </c>
      <c r="I26" s="127"/>
      <c r="J26" s="127"/>
      <c r="K26" s="127"/>
      <c r="L26" s="127"/>
      <c r="M26" s="127"/>
      <c r="N26" s="127"/>
      <c r="O26" s="127"/>
      <c r="P26" s="127"/>
      <c r="Q26" s="162">
        <f t="shared" si="2"/>
        <v>1</v>
      </c>
      <c r="R26" s="161">
        <v>642</v>
      </c>
      <c r="S26" s="215" t="s">
        <v>19</v>
      </c>
      <c r="T26" s="246">
        <v>103</v>
      </c>
      <c r="U26" s="161">
        <v>25</v>
      </c>
      <c r="V26" s="246">
        <v>1</v>
      </c>
      <c r="W26" s="215" t="s">
        <v>19</v>
      </c>
      <c r="X26" s="160"/>
      <c r="Y26" s="159"/>
      <c r="Z26" s="159"/>
      <c r="AA26" s="159"/>
      <c r="AB26" s="159"/>
      <c r="AC26" s="159"/>
      <c r="AD26" s="159"/>
      <c r="AE26" s="159"/>
      <c r="AF26" s="139" t="s">
        <v>808</v>
      </c>
    </row>
    <row r="27" spans="1:32" x14ac:dyDescent="0.25">
      <c r="A27" s="139" t="s">
        <v>105</v>
      </c>
      <c r="B27" s="146">
        <v>44361</v>
      </c>
      <c r="C27" s="215">
        <v>2</v>
      </c>
      <c r="D27" s="215" t="s">
        <v>19</v>
      </c>
      <c r="E27" s="162">
        <v>2</v>
      </c>
      <c r="F27" s="161">
        <v>0</v>
      </c>
      <c r="G27" s="162">
        <v>0</v>
      </c>
      <c r="H27" s="215">
        <v>0</v>
      </c>
      <c r="I27" s="127"/>
      <c r="J27" s="127"/>
      <c r="K27" s="127"/>
      <c r="L27" s="127"/>
      <c r="M27" s="127"/>
      <c r="N27" s="127"/>
      <c r="O27" s="127"/>
      <c r="P27" s="127"/>
      <c r="Q27" s="162">
        <f t="shared" si="2"/>
        <v>4</v>
      </c>
      <c r="R27" s="161">
        <v>953</v>
      </c>
      <c r="S27" s="215" t="s">
        <v>19</v>
      </c>
      <c r="T27" s="246">
        <v>358</v>
      </c>
      <c r="U27" s="161">
        <v>143</v>
      </c>
      <c r="V27" s="246">
        <v>0</v>
      </c>
      <c r="W27" s="215">
        <v>25</v>
      </c>
      <c r="X27" s="160"/>
      <c r="Y27" s="159"/>
      <c r="Z27" s="159"/>
      <c r="AA27" s="159"/>
      <c r="AB27" s="159"/>
      <c r="AC27" s="159"/>
      <c r="AD27" s="159"/>
      <c r="AE27" s="159"/>
      <c r="AF27" s="139" t="s">
        <v>816</v>
      </c>
    </row>
    <row r="28" spans="1:32" x14ac:dyDescent="0.25">
      <c r="A28" s="119"/>
      <c r="B28" s="146"/>
      <c r="C28" s="162"/>
      <c r="D28" s="162"/>
      <c r="E28" s="162"/>
      <c r="F28" s="162"/>
      <c r="G28" s="162"/>
      <c r="H28" s="162"/>
      <c r="I28" s="119"/>
      <c r="J28" s="119"/>
      <c r="K28" s="119"/>
      <c r="L28" s="119"/>
      <c r="M28" s="119"/>
      <c r="N28" s="119"/>
      <c r="O28" s="119"/>
      <c r="P28" s="119"/>
      <c r="Q28" s="119"/>
      <c r="R28" s="157"/>
      <c r="S28" s="157"/>
      <c r="T28" s="157"/>
      <c r="U28" s="157"/>
      <c r="V28" s="157"/>
      <c r="W28" s="157"/>
      <c r="X28" s="158"/>
      <c r="Y28" s="158"/>
      <c r="Z28" s="158"/>
      <c r="AA28" s="158"/>
      <c r="AB28" s="158"/>
      <c r="AC28" s="158"/>
      <c r="AD28" s="158"/>
      <c r="AE28" s="158"/>
      <c r="AF28" s="119"/>
    </row>
    <row r="29" spans="1:32" x14ac:dyDescent="0.25">
      <c r="A29" s="139" t="s">
        <v>115</v>
      </c>
      <c r="B29" s="249">
        <v>44209</v>
      </c>
      <c r="C29" s="215" t="s">
        <v>19</v>
      </c>
      <c r="D29" s="162">
        <v>12</v>
      </c>
      <c r="E29" s="244">
        <v>5</v>
      </c>
      <c r="F29" s="244">
        <v>1</v>
      </c>
      <c r="G29" s="215" t="s">
        <v>19</v>
      </c>
      <c r="H29" s="162">
        <v>4</v>
      </c>
      <c r="I29" s="127"/>
      <c r="J29" s="127"/>
      <c r="K29" s="127"/>
      <c r="L29" s="127"/>
      <c r="M29" s="127"/>
      <c r="N29" s="127"/>
      <c r="O29" s="127"/>
      <c r="P29" s="127"/>
      <c r="Q29" s="162">
        <f t="shared" ref="Q29:Q51" si="3">SUM(C29:P29)</f>
        <v>22</v>
      </c>
      <c r="R29" s="245" t="s">
        <v>159</v>
      </c>
      <c r="S29" s="247">
        <v>398</v>
      </c>
      <c r="T29" s="247">
        <v>484</v>
      </c>
      <c r="U29" s="247">
        <v>178</v>
      </c>
      <c r="V29" s="245" t="s">
        <v>159</v>
      </c>
      <c r="W29" s="247">
        <v>267</v>
      </c>
      <c r="X29" s="159"/>
      <c r="Y29" s="159"/>
      <c r="Z29" s="159"/>
      <c r="AA29" s="159"/>
      <c r="AB29" s="159"/>
      <c r="AC29" s="159"/>
      <c r="AD29" s="159"/>
      <c r="AE29" s="159"/>
      <c r="AF29" s="139" t="s">
        <v>797</v>
      </c>
    </row>
    <row r="30" spans="1:32" x14ac:dyDescent="0.25">
      <c r="A30" s="139" t="s">
        <v>115</v>
      </c>
      <c r="B30" s="249">
        <v>44216</v>
      </c>
      <c r="C30" s="215" t="s">
        <v>19</v>
      </c>
      <c r="D30" s="162">
        <v>2</v>
      </c>
      <c r="E30" s="244">
        <v>8</v>
      </c>
      <c r="F30" s="244">
        <v>0</v>
      </c>
      <c r="G30" s="215" t="s">
        <v>19</v>
      </c>
      <c r="H30" s="162">
        <v>2</v>
      </c>
      <c r="I30" s="127"/>
      <c r="J30" s="127"/>
      <c r="K30" s="127"/>
      <c r="L30" s="127"/>
      <c r="M30" s="127"/>
      <c r="N30" s="127"/>
      <c r="O30" s="127"/>
      <c r="P30" s="127"/>
      <c r="Q30" s="162">
        <f t="shared" si="3"/>
        <v>12</v>
      </c>
      <c r="R30" s="245" t="s">
        <v>159</v>
      </c>
      <c r="S30" s="247">
        <v>121</v>
      </c>
      <c r="T30" s="247">
        <v>154</v>
      </c>
      <c r="U30" s="247">
        <v>10</v>
      </c>
      <c r="V30" s="245" t="s">
        <v>159</v>
      </c>
      <c r="W30" s="248">
        <v>53</v>
      </c>
      <c r="X30" s="192"/>
      <c r="Y30" s="192"/>
      <c r="Z30" s="192"/>
      <c r="AA30" s="192"/>
      <c r="AB30" s="192"/>
      <c r="AC30" s="192"/>
      <c r="AD30" s="192"/>
      <c r="AE30" s="192"/>
      <c r="AF30" s="103"/>
    </row>
    <row r="31" spans="1:32" x14ac:dyDescent="0.25">
      <c r="A31" s="139" t="s">
        <v>115</v>
      </c>
      <c r="B31" s="249">
        <v>44224</v>
      </c>
      <c r="C31" s="215" t="s">
        <v>19</v>
      </c>
      <c r="D31" s="162">
        <v>105</v>
      </c>
      <c r="E31" s="244">
        <v>64</v>
      </c>
      <c r="F31" s="244">
        <v>2</v>
      </c>
      <c r="G31" s="215" t="s">
        <v>19</v>
      </c>
      <c r="H31" s="162">
        <v>42</v>
      </c>
      <c r="I31" s="127"/>
      <c r="J31" s="127"/>
      <c r="K31" s="127"/>
      <c r="L31" s="127"/>
      <c r="M31" s="127"/>
      <c r="N31" s="127"/>
      <c r="O31" s="127"/>
      <c r="P31" s="127"/>
      <c r="Q31" s="162">
        <f t="shared" si="3"/>
        <v>213</v>
      </c>
      <c r="R31" s="245" t="s">
        <v>159</v>
      </c>
      <c r="S31" s="247">
        <v>175</v>
      </c>
      <c r="T31" s="247">
        <v>116</v>
      </c>
      <c r="U31" s="247">
        <v>13</v>
      </c>
      <c r="V31" s="245" t="s">
        <v>159</v>
      </c>
      <c r="W31" s="248">
        <v>69</v>
      </c>
      <c r="X31" s="192"/>
      <c r="Y31" s="192"/>
      <c r="Z31" s="192"/>
      <c r="AA31" s="192"/>
      <c r="AB31" s="192"/>
      <c r="AC31" s="192"/>
      <c r="AD31" s="192"/>
      <c r="AE31" s="192"/>
      <c r="AF31" s="139" t="s">
        <v>797</v>
      </c>
    </row>
    <row r="32" spans="1:32" x14ac:dyDescent="0.25">
      <c r="A32" s="139" t="s">
        <v>115</v>
      </c>
      <c r="B32" s="249">
        <v>44230</v>
      </c>
      <c r="C32" s="215" t="s">
        <v>19</v>
      </c>
      <c r="D32" s="162">
        <v>73</v>
      </c>
      <c r="E32" s="244">
        <v>40</v>
      </c>
      <c r="F32" s="244">
        <v>1</v>
      </c>
      <c r="G32" s="215" t="s">
        <v>19</v>
      </c>
      <c r="H32" s="162">
        <v>22</v>
      </c>
      <c r="I32" s="127"/>
      <c r="J32" s="127"/>
      <c r="K32" s="127"/>
      <c r="L32" s="127"/>
      <c r="M32" s="127"/>
      <c r="N32" s="127"/>
      <c r="O32" s="127"/>
      <c r="P32" s="127"/>
      <c r="Q32" s="162">
        <f t="shared" si="3"/>
        <v>136</v>
      </c>
      <c r="R32" s="245" t="s">
        <v>159</v>
      </c>
      <c r="S32" s="247">
        <v>101</v>
      </c>
      <c r="T32" s="247">
        <v>110</v>
      </c>
      <c r="U32" s="247">
        <v>6</v>
      </c>
      <c r="V32" s="245" t="s">
        <v>159</v>
      </c>
      <c r="W32" s="248">
        <v>46</v>
      </c>
      <c r="X32" s="192"/>
      <c r="Y32" s="192"/>
      <c r="Z32" s="192"/>
      <c r="AA32" s="192"/>
      <c r="AB32" s="192"/>
      <c r="AC32" s="192"/>
      <c r="AD32" s="192"/>
      <c r="AE32" s="192"/>
      <c r="AF32" s="103"/>
    </row>
    <row r="33" spans="1:32" x14ac:dyDescent="0.25">
      <c r="A33" s="139" t="s">
        <v>115</v>
      </c>
      <c r="B33" s="249">
        <v>44237</v>
      </c>
      <c r="C33" s="215" t="s">
        <v>19</v>
      </c>
      <c r="D33" s="162">
        <v>0</v>
      </c>
      <c r="E33" s="244">
        <v>7</v>
      </c>
      <c r="F33" s="244">
        <v>0</v>
      </c>
      <c r="G33" s="215" t="s">
        <v>19</v>
      </c>
      <c r="H33" s="162">
        <v>1</v>
      </c>
      <c r="I33" s="127"/>
      <c r="J33" s="127"/>
      <c r="K33" s="127"/>
      <c r="L33" s="127"/>
      <c r="M33" s="127"/>
      <c r="N33" s="127"/>
      <c r="O33" s="127"/>
      <c r="P33" s="127"/>
      <c r="Q33" s="162">
        <f t="shared" si="3"/>
        <v>8</v>
      </c>
      <c r="R33" s="245" t="s">
        <v>159</v>
      </c>
      <c r="S33" s="247">
        <v>143</v>
      </c>
      <c r="T33" s="247">
        <v>124</v>
      </c>
      <c r="U33" s="247">
        <v>13</v>
      </c>
      <c r="V33" s="245" t="s">
        <v>159</v>
      </c>
      <c r="W33" s="248">
        <v>53</v>
      </c>
      <c r="X33" s="203"/>
      <c r="Y33" s="192"/>
      <c r="Z33" s="192"/>
      <c r="AA33" s="192"/>
      <c r="AB33" s="192"/>
      <c r="AC33" s="192"/>
      <c r="AD33" s="192"/>
      <c r="AE33" s="192"/>
      <c r="AF33" s="103"/>
    </row>
    <row r="34" spans="1:32" x14ac:dyDescent="0.25">
      <c r="A34" s="139" t="s">
        <v>115</v>
      </c>
      <c r="B34" s="249">
        <v>44244</v>
      </c>
      <c r="C34" s="215" t="s">
        <v>19</v>
      </c>
      <c r="D34" s="162">
        <v>1</v>
      </c>
      <c r="E34" s="244">
        <v>2</v>
      </c>
      <c r="F34" s="244">
        <v>0</v>
      </c>
      <c r="G34" s="215" t="s">
        <v>19</v>
      </c>
      <c r="H34" s="162">
        <v>2</v>
      </c>
      <c r="I34" s="127"/>
      <c r="J34" s="127"/>
      <c r="K34" s="127"/>
      <c r="L34" s="127"/>
      <c r="M34" s="127"/>
      <c r="N34" s="127"/>
      <c r="O34" s="127"/>
      <c r="P34" s="127"/>
      <c r="Q34" s="162">
        <f t="shared" si="3"/>
        <v>5</v>
      </c>
      <c r="R34" s="245" t="s">
        <v>159</v>
      </c>
      <c r="S34" s="247">
        <v>115</v>
      </c>
      <c r="T34" s="247">
        <v>116</v>
      </c>
      <c r="U34" s="247">
        <v>21</v>
      </c>
      <c r="V34" s="245" t="s">
        <v>159</v>
      </c>
      <c r="W34" s="248">
        <v>66</v>
      </c>
      <c r="X34" s="203"/>
      <c r="Y34" s="192"/>
      <c r="Z34" s="192"/>
      <c r="AA34" s="192"/>
      <c r="AB34" s="192"/>
      <c r="AC34" s="192"/>
      <c r="AD34" s="192"/>
      <c r="AE34" s="192"/>
      <c r="AF34" s="103"/>
    </row>
    <row r="35" spans="1:32" x14ac:dyDescent="0.25">
      <c r="A35" s="139" t="s">
        <v>115</v>
      </c>
      <c r="B35" s="249">
        <v>44252</v>
      </c>
      <c r="C35" s="215" t="s">
        <v>19</v>
      </c>
      <c r="D35" s="162">
        <v>0</v>
      </c>
      <c r="E35" s="244">
        <v>1</v>
      </c>
      <c r="F35" s="244">
        <v>0</v>
      </c>
      <c r="G35" s="215" t="s">
        <v>19</v>
      </c>
      <c r="H35" s="162">
        <v>0</v>
      </c>
      <c r="I35" s="127"/>
      <c r="J35" s="127"/>
      <c r="K35" s="127"/>
      <c r="L35" s="127"/>
      <c r="M35" s="127"/>
      <c r="N35" s="127"/>
      <c r="O35" s="127"/>
      <c r="P35" s="127"/>
      <c r="Q35" s="162">
        <f t="shared" si="3"/>
        <v>1</v>
      </c>
      <c r="R35" s="245" t="s">
        <v>159</v>
      </c>
      <c r="S35" s="247">
        <v>150</v>
      </c>
      <c r="T35" s="247">
        <v>114</v>
      </c>
      <c r="U35" s="247">
        <v>67</v>
      </c>
      <c r="V35" s="245" t="s">
        <v>159</v>
      </c>
      <c r="W35" s="248">
        <v>17</v>
      </c>
      <c r="X35" s="203"/>
      <c r="Y35" s="192"/>
      <c r="Z35" s="192"/>
      <c r="AA35" s="192"/>
      <c r="AB35" s="192"/>
      <c r="AC35" s="192"/>
      <c r="AD35" s="192"/>
      <c r="AE35" s="192"/>
      <c r="AF35" s="103"/>
    </row>
    <row r="36" spans="1:32" x14ac:dyDescent="0.25">
      <c r="A36" s="139" t="s">
        <v>115</v>
      </c>
      <c r="B36" s="249">
        <v>44258</v>
      </c>
      <c r="C36" s="215" t="s">
        <v>19</v>
      </c>
      <c r="D36" s="162">
        <v>0</v>
      </c>
      <c r="E36" s="244">
        <v>0</v>
      </c>
      <c r="F36" s="244">
        <v>0</v>
      </c>
      <c r="G36" s="215" t="s">
        <v>19</v>
      </c>
      <c r="H36" s="162">
        <v>0</v>
      </c>
      <c r="I36" s="127"/>
      <c r="J36" s="127"/>
      <c r="K36" s="127"/>
      <c r="L36" s="127"/>
      <c r="M36" s="127"/>
      <c r="N36" s="127"/>
      <c r="O36" s="127"/>
      <c r="P36" s="127"/>
      <c r="Q36" s="162">
        <f t="shared" si="3"/>
        <v>0</v>
      </c>
      <c r="R36" s="245" t="s">
        <v>159</v>
      </c>
      <c r="S36" s="247">
        <v>92</v>
      </c>
      <c r="T36" s="247">
        <v>79</v>
      </c>
      <c r="U36" s="247">
        <v>42</v>
      </c>
      <c r="V36" s="245" t="s">
        <v>159</v>
      </c>
      <c r="W36" s="248">
        <v>7</v>
      </c>
      <c r="X36" s="203"/>
      <c r="Y36" s="192"/>
      <c r="Z36" s="192"/>
      <c r="AA36" s="192"/>
      <c r="AB36" s="192"/>
      <c r="AC36" s="192"/>
      <c r="AD36" s="192"/>
      <c r="AE36" s="192"/>
      <c r="AF36" s="103"/>
    </row>
    <row r="37" spans="1:32" x14ac:dyDescent="0.25">
      <c r="A37" s="139" t="s">
        <v>115</v>
      </c>
      <c r="B37" s="249">
        <v>44287</v>
      </c>
      <c r="C37" s="215" t="s">
        <v>19</v>
      </c>
      <c r="D37" s="162">
        <v>2</v>
      </c>
      <c r="E37" s="244">
        <v>2</v>
      </c>
      <c r="F37" s="244">
        <v>1</v>
      </c>
      <c r="G37" s="215" t="s">
        <v>19</v>
      </c>
      <c r="H37" s="162">
        <v>0</v>
      </c>
      <c r="I37" s="127"/>
      <c r="J37" s="127"/>
      <c r="K37" s="127"/>
      <c r="L37" s="127"/>
      <c r="M37" s="127"/>
      <c r="N37" s="127"/>
      <c r="O37" s="127"/>
      <c r="P37" s="127"/>
      <c r="Q37" s="162">
        <f t="shared" si="3"/>
        <v>5</v>
      </c>
      <c r="R37" s="245" t="s">
        <v>159</v>
      </c>
      <c r="S37" s="247">
        <v>652</v>
      </c>
      <c r="T37" s="247">
        <v>632</v>
      </c>
      <c r="U37" s="247">
        <v>465</v>
      </c>
      <c r="V37" s="245" t="s">
        <v>159</v>
      </c>
      <c r="W37" s="248">
        <v>87</v>
      </c>
      <c r="X37" s="203"/>
      <c r="Y37" s="192"/>
      <c r="Z37" s="192"/>
      <c r="AA37" s="192"/>
      <c r="AB37" s="192"/>
      <c r="AC37" s="192"/>
      <c r="AD37" s="192"/>
      <c r="AE37" s="192"/>
      <c r="AF37" s="103" t="s">
        <v>809</v>
      </c>
    </row>
    <row r="38" spans="1:32" x14ac:dyDescent="0.25">
      <c r="A38" s="139" t="s">
        <v>115</v>
      </c>
      <c r="B38" s="249">
        <v>44301</v>
      </c>
      <c r="C38" s="215" t="s">
        <v>19</v>
      </c>
      <c r="D38" s="162">
        <v>0</v>
      </c>
      <c r="E38" s="244">
        <v>0</v>
      </c>
      <c r="F38" s="244">
        <v>1</v>
      </c>
      <c r="G38" s="215" t="s">
        <v>19</v>
      </c>
      <c r="H38" s="162">
        <v>0</v>
      </c>
      <c r="I38" s="127"/>
      <c r="J38" s="127"/>
      <c r="K38" s="127"/>
      <c r="L38" s="127"/>
      <c r="M38" s="127"/>
      <c r="N38" s="127"/>
      <c r="O38" s="127"/>
      <c r="P38" s="127"/>
      <c r="Q38" s="162">
        <f t="shared" si="3"/>
        <v>1</v>
      </c>
      <c r="R38" s="245">
        <v>7</v>
      </c>
      <c r="S38" s="247">
        <v>325</v>
      </c>
      <c r="T38" s="247">
        <v>138</v>
      </c>
      <c r="U38" s="247">
        <v>68</v>
      </c>
      <c r="V38" s="245" t="s">
        <v>159</v>
      </c>
      <c r="W38" s="245" t="s">
        <v>159</v>
      </c>
      <c r="X38" s="203"/>
      <c r="Y38" s="192"/>
      <c r="Z38" s="192"/>
      <c r="AA38" s="192"/>
      <c r="AB38" s="192"/>
      <c r="AC38" s="192"/>
      <c r="AD38" s="192"/>
      <c r="AE38" s="192"/>
      <c r="AF38" s="103" t="s">
        <v>810</v>
      </c>
    </row>
    <row r="39" spans="1:32" x14ac:dyDescent="0.25">
      <c r="A39" s="139" t="s">
        <v>115</v>
      </c>
      <c r="B39" s="249">
        <v>44308</v>
      </c>
      <c r="C39" s="215">
        <v>2</v>
      </c>
      <c r="D39" s="162">
        <v>0</v>
      </c>
      <c r="E39" s="244">
        <v>0</v>
      </c>
      <c r="F39" s="244">
        <v>0</v>
      </c>
      <c r="G39" s="215" t="s">
        <v>19</v>
      </c>
      <c r="H39" s="162">
        <v>1</v>
      </c>
      <c r="I39" s="127"/>
      <c r="J39" s="127"/>
      <c r="K39" s="127"/>
      <c r="L39" s="127"/>
      <c r="M39" s="127"/>
      <c r="N39" s="127"/>
      <c r="O39" s="127"/>
      <c r="P39" s="127"/>
      <c r="Q39" s="162">
        <f t="shared" si="3"/>
        <v>3</v>
      </c>
      <c r="R39" s="245">
        <v>168</v>
      </c>
      <c r="S39" s="247">
        <v>58</v>
      </c>
      <c r="T39" s="247">
        <v>0</v>
      </c>
      <c r="U39" s="247">
        <v>0</v>
      </c>
      <c r="V39" s="245" t="s">
        <v>159</v>
      </c>
      <c r="W39" s="245" t="s">
        <v>159</v>
      </c>
      <c r="X39" s="203"/>
      <c r="Y39" s="192"/>
      <c r="Z39" s="192"/>
      <c r="AA39" s="192"/>
      <c r="AB39" s="192"/>
      <c r="AC39" s="192"/>
      <c r="AD39" s="192"/>
      <c r="AE39" s="192"/>
      <c r="AF39" s="103" t="s">
        <v>811</v>
      </c>
    </row>
    <row r="40" spans="1:32" x14ac:dyDescent="0.25">
      <c r="A40" s="139" t="s">
        <v>115</v>
      </c>
      <c r="B40" s="249">
        <v>44329</v>
      </c>
      <c r="C40" s="215">
        <v>23</v>
      </c>
      <c r="D40" s="162">
        <v>0</v>
      </c>
      <c r="E40" s="244">
        <v>2</v>
      </c>
      <c r="F40" s="244">
        <v>0</v>
      </c>
      <c r="G40" s="215" t="s">
        <v>19</v>
      </c>
      <c r="H40" s="215" t="s">
        <v>19</v>
      </c>
      <c r="I40" s="127"/>
      <c r="J40" s="127"/>
      <c r="K40" s="127"/>
      <c r="L40" s="127"/>
      <c r="M40" s="127"/>
      <c r="N40" s="127"/>
      <c r="O40" s="127"/>
      <c r="P40" s="127"/>
      <c r="Q40" s="162">
        <f t="shared" si="3"/>
        <v>25</v>
      </c>
      <c r="R40" s="245">
        <v>504</v>
      </c>
      <c r="S40" s="247">
        <v>151</v>
      </c>
      <c r="T40" s="247">
        <v>108</v>
      </c>
      <c r="U40" s="247">
        <v>29</v>
      </c>
      <c r="V40" s="245" t="s">
        <v>159</v>
      </c>
      <c r="W40" s="245" t="s">
        <v>159</v>
      </c>
      <c r="X40" s="203"/>
      <c r="Y40" s="192"/>
      <c r="Z40" s="192"/>
      <c r="AA40" s="192"/>
      <c r="AB40" s="192"/>
      <c r="AC40" s="192"/>
      <c r="AD40" s="192"/>
      <c r="AE40" s="192"/>
      <c r="AF40" s="103"/>
    </row>
    <row r="41" spans="1:32" x14ac:dyDescent="0.25">
      <c r="A41" s="139" t="s">
        <v>115</v>
      </c>
      <c r="B41" s="249">
        <v>44336</v>
      </c>
      <c r="C41" s="215">
        <v>12</v>
      </c>
      <c r="D41" s="162">
        <v>9</v>
      </c>
      <c r="E41" s="244">
        <v>2</v>
      </c>
      <c r="F41" s="244">
        <v>0</v>
      </c>
      <c r="G41" s="215" t="s">
        <v>19</v>
      </c>
      <c r="H41" s="250" t="s">
        <v>19</v>
      </c>
      <c r="I41" s="127"/>
      <c r="J41" s="127"/>
      <c r="K41" s="127"/>
      <c r="L41" s="127"/>
      <c r="M41" s="127"/>
      <c r="N41" s="127"/>
      <c r="O41" s="127"/>
      <c r="P41" s="127"/>
      <c r="Q41" s="162">
        <f t="shared" si="3"/>
        <v>23</v>
      </c>
      <c r="R41" s="245">
        <v>551</v>
      </c>
      <c r="S41" s="247">
        <v>209</v>
      </c>
      <c r="T41" s="247">
        <v>190</v>
      </c>
      <c r="U41" s="247">
        <v>41</v>
      </c>
      <c r="V41" s="245" t="s">
        <v>19</v>
      </c>
      <c r="W41" s="254" t="s">
        <v>19</v>
      </c>
      <c r="X41" s="203"/>
      <c r="Y41" s="192"/>
      <c r="Z41" s="192"/>
      <c r="AA41" s="192"/>
      <c r="AB41" s="192"/>
      <c r="AC41" s="192"/>
      <c r="AD41" s="192"/>
      <c r="AE41" s="192"/>
      <c r="AF41" s="97" t="s">
        <v>814</v>
      </c>
    </row>
    <row r="42" spans="1:32" x14ac:dyDescent="0.25">
      <c r="A42" s="139" t="s">
        <v>115</v>
      </c>
      <c r="B42" s="249">
        <v>44371</v>
      </c>
      <c r="C42" s="215">
        <v>4</v>
      </c>
      <c r="D42" s="162">
        <v>5</v>
      </c>
      <c r="E42" s="244">
        <v>2</v>
      </c>
      <c r="F42" s="244">
        <v>0</v>
      </c>
      <c r="G42" s="215" t="s">
        <v>19</v>
      </c>
      <c r="H42" s="253" t="s">
        <v>19</v>
      </c>
      <c r="I42" s="127"/>
      <c r="J42" s="127"/>
      <c r="K42" s="127"/>
      <c r="L42" s="127"/>
      <c r="M42" s="127"/>
      <c r="N42" s="127"/>
      <c r="O42" s="127"/>
      <c r="P42" s="127"/>
      <c r="Q42" s="162">
        <f t="shared" si="3"/>
        <v>11</v>
      </c>
      <c r="R42" s="245">
        <v>835</v>
      </c>
      <c r="S42" s="247">
        <v>320</v>
      </c>
      <c r="T42" s="247">
        <v>192</v>
      </c>
      <c r="U42" s="247">
        <v>28</v>
      </c>
      <c r="V42" s="215" t="s">
        <v>19</v>
      </c>
      <c r="W42" s="255" t="s">
        <v>19</v>
      </c>
      <c r="X42" s="203"/>
      <c r="Y42" s="192"/>
      <c r="Z42" s="192"/>
      <c r="AA42" s="192"/>
      <c r="AB42" s="192"/>
      <c r="AC42" s="192"/>
      <c r="AD42" s="192"/>
      <c r="AE42" s="192"/>
      <c r="AF42" s="97" t="s">
        <v>817</v>
      </c>
    </row>
    <row r="43" spans="1:32" x14ac:dyDescent="0.25">
      <c r="A43" s="139" t="s">
        <v>115</v>
      </c>
      <c r="B43" s="249">
        <v>44392</v>
      </c>
      <c r="C43" s="215">
        <v>0</v>
      </c>
      <c r="D43" s="162">
        <v>1</v>
      </c>
      <c r="E43" s="244">
        <v>1</v>
      </c>
      <c r="F43" s="244">
        <v>0</v>
      </c>
      <c r="G43" s="215" t="s">
        <v>19</v>
      </c>
      <c r="H43" s="253" t="s">
        <v>19</v>
      </c>
      <c r="I43" s="127"/>
      <c r="J43" s="127"/>
      <c r="K43" s="127"/>
      <c r="L43" s="127"/>
      <c r="M43" s="127"/>
      <c r="N43" s="127"/>
      <c r="O43" s="127"/>
      <c r="P43" s="127"/>
      <c r="Q43" s="162">
        <f t="shared" si="3"/>
        <v>2</v>
      </c>
      <c r="R43" s="245">
        <v>492</v>
      </c>
      <c r="S43" s="247">
        <v>224</v>
      </c>
      <c r="T43" s="247">
        <v>6</v>
      </c>
      <c r="U43" s="247">
        <v>0</v>
      </c>
      <c r="V43" s="215" t="s">
        <v>19</v>
      </c>
      <c r="W43" s="255" t="s">
        <v>19</v>
      </c>
      <c r="X43" s="203"/>
      <c r="Y43" s="192"/>
      <c r="Z43" s="192"/>
      <c r="AA43" s="192"/>
      <c r="AB43" s="192"/>
      <c r="AC43" s="192"/>
      <c r="AD43" s="192"/>
      <c r="AE43" s="192"/>
      <c r="AF43" s="97"/>
    </row>
    <row r="44" spans="1:32" x14ac:dyDescent="0.25">
      <c r="A44" s="139"/>
      <c r="B44" s="249"/>
      <c r="C44" s="162"/>
      <c r="D44" s="162"/>
      <c r="E44" s="162"/>
      <c r="F44" s="162"/>
      <c r="G44" s="161"/>
      <c r="H44" s="162"/>
      <c r="I44" s="127"/>
      <c r="J44" s="127"/>
      <c r="K44" s="127"/>
      <c r="L44" s="127"/>
      <c r="M44" s="127"/>
      <c r="N44" s="127"/>
      <c r="O44" s="127"/>
      <c r="P44" s="127"/>
      <c r="Q44" s="119"/>
      <c r="R44" s="157"/>
      <c r="S44" s="157"/>
      <c r="T44" s="157"/>
      <c r="U44" s="157"/>
      <c r="V44" s="157"/>
      <c r="W44" s="157"/>
      <c r="X44" s="187"/>
      <c r="Y44" s="158"/>
      <c r="Z44" s="158"/>
      <c r="AA44" s="158"/>
      <c r="AB44" s="158"/>
      <c r="AC44" s="158"/>
      <c r="AD44" s="158"/>
      <c r="AE44" s="158"/>
      <c r="AF44" s="119"/>
    </row>
    <row r="45" spans="1:32" x14ac:dyDescent="0.25">
      <c r="A45" s="139" t="s">
        <v>118</v>
      </c>
      <c r="B45" s="146">
        <v>44224</v>
      </c>
      <c r="C45" s="162">
        <v>1</v>
      </c>
      <c r="D45" s="161">
        <v>0</v>
      </c>
      <c r="E45" s="162">
        <v>10</v>
      </c>
      <c r="F45" s="162">
        <v>175</v>
      </c>
      <c r="G45" s="162">
        <v>109</v>
      </c>
      <c r="H45" s="162">
        <v>141</v>
      </c>
      <c r="I45" s="127"/>
      <c r="J45" s="127"/>
      <c r="K45" s="127"/>
      <c r="L45" s="127"/>
      <c r="M45" s="127"/>
      <c r="N45" s="127"/>
      <c r="O45" s="127"/>
      <c r="P45" s="127"/>
      <c r="Q45" s="162">
        <f t="shared" si="3"/>
        <v>436</v>
      </c>
      <c r="R45" s="138">
        <v>20</v>
      </c>
      <c r="S45" s="161">
        <v>308</v>
      </c>
      <c r="T45" s="138">
        <v>111.8</v>
      </c>
      <c r="U45" s="138">
        <v>506.2</v>
      </c>
      <c r="V45" s="138">
        <v>308.60000000000002</v>
      </c>
      <c r="W45" s="138">
        <v>388.3</v>
      </c>
      <c r="X45" s="160"/>
      <c r="Y45" s="159"/>
      <c r="Z45" s="159"/>
      <c r="AA45" s="159"/>
      <c r="AB45" s="159"/>
      <c r="AC45" s="159"/>
      <c r="AD45" s="159"/>
      <c r="AE45" s="159"/>
      <c r="AF45" s="139" t="s">
        <v>799</v>
      </c>
    </row>
    <row r="46" spans="1:32" x14ac:dyDescent="0.25">
      <c r="A46" s="195" t="s">
        <v>118</v>
      </c>
      <c r="B46" s="146">
        <v>44257</v>
      </c>
      <c r="C46" s="162">
        <v>5</v>
      </c>
      <c r="D46" s="162">
        <v>0</v>
      </c>
      <c r="E46" s="162">
        <v>2</v>
      </c>
      <c r="F46" s="162">
        <v>3</v>
      </c>
      <c r="G46" s="178">
        <v>1</v>
      </c>
      <c r="H46" s="178">
        <v>0</v>
      </c>
      <c r="I46" s="119"/>
      <c r="J46" s="119"/>
      <c r="K46" s="119"/>
      <c r="L46" s="119"/>
      <c r="M46" s="119"/>
      <c r="N46" s="119"/>
      <c r="O46" s="119"/>
      <c r="P46" s="131"/>
      <c r="Q46" s="131">
        <f t="shared" si="3"/>
        <v>11</v>
      </c>
      <c r="R46" s="157">
        <v>87</v>
      </c>
      <c r="S46" s="157">
        <v>1</v>
      </c>
      <c r="T46" s="157">
        <v>301</v>
      </c>
      <c r="U46" s="157">
        <v>290</v>
      </c>
      <c r="V46" s="157">
        <v>252</v>
      </c>
      <c r="W46" s="247">
        <v>510</v>
      </c>
      <c r="X46" s="119"/>
      <c r="Y46" s="119"/>
      <c r="Z46" s="119"/>
      <c r="AA46" s="119"/>
      <c r="AB46" s="119"/>
      <c r="AC46" s="119"/>
      <c r="AD46" s="119"/>
      <c r="AE46" s="119"/>
      <c r="AF46" s="139" t="s">
        <v>800</v>
      </c>
    </row>
    <row r="47" spans="1:32" x14ac:dyDescent="0.25">
      <c r="A47" s="195" t="s">
        <v>118</v>
      </c>
      <c r="B47" s="146">
        <v>44287</v>
      </c>
      <c r="C47" s="162">
        <v>14</v>
      </c>
      <c r="D47" s="162">
        <v>0</v>
      </c>
      <c r="E47" s="162">
        <v>14</v>
      </c>
      <c r="F47" s="162">
        <v>9</v>
      </c>
      <c r="G47" s="119">
        <v>5</v>
      </c>
      <c r="H47" s="205" t="s">
        <v>159</v>
      </c>
      <c r="I47" s="119"/>
      <c r="J47" s="119"/>
      <c r="K47" s="119"/>
      <c r="L47" s="119"/>
      <c r="M47" s="119"/>
      <c r="N47" s="119"/>
      <c r="O47" s="119"/>
      <c r="P47" s="131"/>
      <c r="Q47" s="131">
        <f t="shared" si="3"/>
        <v>42</v>
      </c>
      <c r="R47" s="157">
        <v>713</v>
      </c>
      <c r="S47" s="157">
        <v>5</v>
      </c>
      <c r="T47" s="157">
        <v>680</v>
      </c>
      <c r="U47" s="157">
        <v>244</v>
      </c>
      <c r="V47" s="162">
        <v>270</v>
      </c>
      <c r="W47" s="245" t="s">
        <v>159</v>
      </c>
      <c r="X47" s="119"/>
      <c r="Y47" s="119"/>
      <c r="Z47" s="119"/>
      <c r="AA47" s="119"/>
      <c r="AB47" s="119"/>
      <c r="AC47" s="119"/>
      <c r="AD47" s="119"/>
      <c r="AE47" s="119"/>
      <c r="AF47" s="119" t="s">
        <v>804</v>
      </c>
    </row>
    <row r="48" spans="1:32" x14ac:dyDescent="0.25">
      <c r="A48" s="208" t="s">
        <v>118</v>
      </c>
      <c r="B48" s="146">
        <v>44315</v>
      </c>
      <c r="C48" s="162">
        <v>5</v>
      </c>
      <c r="D48" s="162">
        <v>0</v>
      </c>
      <c r="E48" s="162">
        <v>3</v>
      </c>
      <c r="F48" s="162">
        <v>0</v>
      </c>
      <c r="G48" s="119">
        <v>0</v>
      </c>
      <c r="H48" s="119">
        <v>0</v>
      </c>
      <c r="I48" s="119"/>
      <c r="J48" s="119"/>
      <c r="K48" s="119"/>
      <c r="L48" s="119"/>
      <c r="M48" s="119"/>
      <c r="N48" s="119"/>
      <c r="O48" s="119"/>
      <c r="P48" s="131"/>
      <c r="Q48" s="131">
        <f t="shared" si="3"/>
        <v>8</v>
      </c>
      <c r="R48" s="131">
        <v>659.8</v>
      </c>
      <c r="S48" s="131">
        <v>31</v>
      </c>
      <c r="T48" s="131">
        <v>217.5</v>
      </c>
      <c r="U48" s="131">
        <v>18.3</v>
      </c>
      <c r="V48" s="119">
        <v>21.3</v>
      </c>
      <c r="W48" s="119">
        <v>0.2</v>
      </c>
      <c r="X48" s="119"/>
      <c r="Y48" s="119"/>
      <c r="Z48" s="119"/>
      <c r="AA48" s="119"/>
      <c r="AB48" s="119"/>
      <c r="AC48" s="119"/>
      <c r="AD48" s="119"/>
      <c r="AE48" s="119"/>
      <c r="AF48" s="139" t="s">
        <v>812</v>
      </c>
    </row>
    <row r="49" spans="1:32" x14ac:dyDescent="0.25">
      <c r="A49" s="195" t="s">
        <v>118</v>
      </c>
      <c r="B49" s="146">
        <v>44343</v>
      </c>
      <c r="C49" s="162">
        <v>70</v>
      </c>
      <c r="D49" s="162">
        <v>0</v>
      </c>
      <c r="E49" s="162">
        <v>35</v>
      </c>
      <c r="F49" s="162">
        <v>100</v>
      </c>
      <c r="G49" s="119">
        <v>76</v>
      </c>
      <c r="H49" s="119">
        <v>120</v>
      </c>
      <c r="I49" s="119"/>
      <c r="J49" s="119"/>
      <c r="K49" s="119"/>
      <c r="L49" s="119"/>
      <c r="M49" s="119"/>
      <c r="N49" s="119"/>
      <c r="O49" s="119"/>
      <c r="P49" s="131"/>
      <c r="Q49" s="131">
        <f t="shared" si="3"/>
        <v>401</v>
      </c>
      <c r="R49" s="131">
        <v>670.9</v>
      </c>
      <c r="S49" s="131">
        <v>0.3</v>
      </c>
      <c r="T49" s="131">
        <v>230.8</v>
      </c>
      <c r="U49" s="131">
        <v>99.8</v>
      </c>
      <c r="V49" s="119">
        <v>38.4</v>
      </c>
      <c r="W49" s="119">
        <v>152.5</v>
      </c>
      <c r="X49" s="119"/>
      <c r="Y49" s="119"/>
      <c r="Z49" s="119"/>
      <c r="AA49" s="119"/>
      <c r="AB49" s="119"/>
      <c r="AC49" s="119"/>
      <c r="AD49" s="119"/>
      <c r="AE49" s="119"/>
      <c r="AF49" s="119" t="s">
        <v>813</v>
      </c>
    </row>
    <row r="50" spans="1:32" x14ac:dyDescent="0.25">
      <c r="A50" s="195" t="s">
        <v>118</v>
      </c>
      <c r="B50" s="146">
        <v>44371</v>
      </c>
      <c r="C50" s="162">
        <v>5</v>
      </c>
      <c r="D50" s="162">
        <v>0</v>
      </c>
      <c r="E50" s="162">
        <v>2</v>
      </c>
      <c r="F50" s="162">
        <v>11</v>
      </c>
      <c r="G50" s="162">
        <v>8</v>
      </c>
      <c r="H50" s="119">
        <v>1</v>
      </c>
      <c r="I50" s="119"/>
      <c r="J50" s="119"/>
      <c r="K50" s="119"/>
      <c r="L50" s="119"/>
      <c r="M50" s="119"/>
      <c r="N50" s="119"/>
      <c r="O50" s="119"/>
      <c r="P50" s="119"/>
      <c r="Q50" s="131">
        <f t="shared" si="3"/>
        <v>27</v>
      </c>
      <c r="R50" s="131">
        <v>656</v>
      </c>
      <c r="S50" s="131">
        <v>0</v>
      </c>
      <c r="T50" s="131">
        <v>202.6</v>
      </c>
      <c r="U50" s="131">
        <v>50.2</v>
      </c>
      <c r="V50" s="131">
        <v>26.8</v>
      </c>
      <c r="W50" s="119">
        <v>85.1</v>
      </c>
      <c r="X50" s="119"/>
      <c r="Y50" s="119"/>
      <c r="Z50" s="119"/>
      <c r="AA50" s="119"/>
      <c r="AB50" s="119"/>
      <c r="AC50" s="119"/>
      <c r="AD50" s="119"/>
      <c r="AE50" s="119"/>
      <c r="AF50" s="119" t="s">
        <v>818</v>
      </c>
    </row>
    <row r="51" spans="1:32" x14ac:dyDescent="0.25">
      <c r="A51" s="195" t="s">
        <v>118</v>
      </c>
      <c r="B51" s="146">
        <v>44406</v>
      </c>
      <c r="C51" s="131">
        <v>0</v>
      </c>
      <c r="D51" s="131">
        <v>0</v>
      </c>
      <c r="E51" s="131">
        <v>0</v>
      </c>
      <c r="F51" s="131">
        <v>1</v>
      </c>
      <c r="G51" s="131">
        <v>1</v>
      </c>
      <c r="H51" s="131">
        <v>0</v>
      </c>
      <c r="I51" s="119"/>
      <c r="J51" s="119"/>
      <c r="K51" s="119"/>
      <c r="L51" s="119"/>
      <c r="M51" s="119"/>
      <c r="N51" s="119"/>
      <c r="O51" s="119"/>
      <c r="P51" s="119"/>
      <c r="Q51" s="134">
        <f t="shared" si="3"/>
        <v>2</v>
      </c>
      <c r="R51" s="119">
        <v>843</v>
      </c>
      <c r="S51" s="119">
        <v>0</v>
      </c>
      <c r="T51" s="119">
        <v>152</v>
      </c>
      <c r="U51" s="119">
        <v>9</v>
      </c>
      <c r="V51" s="119">
        <v>0</v>
      </c>
      <c r="W51" s="119">
        <v>0</v>
      </c>
      <c r="X51" s="119"/>
      <c r="Y51" s="119"/>
      <c r="Z51" s="119"/>
      <c r="AA51" s="119"/>
      <c r="AB51" s="119"/>
      <c r="AC51" s="119"/>
      <c r="AD51" s="119"/>
      <c r="AE51" s="119"/>
      <c r="AF51" s="125" t="s">
        <v>821</v>
      </c>
    </row>
    <row r="52" spans="1:32" x14ac:dyDescent="0.25">
      <c r="C52"/>
      <c r="D52" s="11"/>
      <c r="E52" s="11"/>
      <c r="F52" s="11"/>
      <c r="G52" s="11"/>
      <c r="H52" s="11"/>
      <c r="I52" s="11"/>
      <c r="R52"/>
      <c r="S52"/>
      <c r="T52"/>
      <c r="U52"/>
      <c r="V52"/>
      <c r="W52"/>
    </row>
    <row r="53" spans="1:32" x14ac:dyDescent="0.25">
      <c r="C53"/>
      <c r="D53" s="11"/>
      <c r="E53" s="11"/>
      <c r="F53" s="11"/>
      <c r="G53" s="11"/>
      <c r="H53" s="11"/>
      <c r="I53" s="11"/>
      <c r="R53"/>
      <c r="S53"/>
      <c r="T53"/>
      <c r="U53"/>
      <c r="V53"/>
      <c r="W53"/>
    </row>
    <row r="54" spans="1:32" x14ac:dyDescent="0.25">
      <c r="C54"/>
      <c r="D54" s="11"/>
      <c r="E54" s="11"/>
      <c r="F54" s="11"/>
      <c r="G54" s="11"/>
      <c r="H54" s="11"/>
      <c r="I54" s="11"/>
      <c r="R54"/>
      <c r="S54"/>
      <c r="T54"/>
      <c r="U54"/>
      <c r="V54"/>
      <c r="W54"/>
    </row>
    <row r="55" spans="1:32" x14ac:dyDescent="0.25">
      <c r="C55"/>
      <c r="D55" s="11"/>
      <c r="E55" s="11"/>
      <c r="F55" s="11"/>
      <c r="G55" s="11"/>
      <c r="H55" s="11"/>
      <c r="I55" s="11"/>
      <c r="R55"/>
      <c r="S55"/>
      <c r="T55"/>
      <c r="U55"/>
      <c r="V55"/>
      <c r="W55"/>
    </row>
    <row r="56" spans="1:32" x14ac:dyDescent="0.25">
      <c r="C56"/>
      <c r="D56" s="11"/>
      <c r="E56" s="11"/>
      <c r="F56" s="11"/>
      <c r="G56" s="11"/>
      <c r="H56" s="11"/>
      <c r="I56" s="11"/>
      <c r="R56"/>
      <c r="S56"/>
      <c r="T56"/>
      <c r="U56"/>
      <c r="V56"/>
      <c r="W56"/>
    </row>
    <row r="57" spans="1:32" x14ac:dyDescent="0.25">
      <c r="C57"/>
      <c r="D57" s="11"/>
      <c r="E57" s="11"/>
      <c r="F57" s="11"/>
      <c r="G57" s="11"/>
      <c r="H57" s="11"/>
      <c r="I57" s="11"/>
      <c r="R57"/>
      <c r="S57"/>
      <c r="T57"/>
      <c r="U57"/>
      <c r="V57"/>
      <c r="W57"/>
    </row>
    <row r="58" spans="1:32" x14ac:dyDescent="0.25">
      <c r="C58"/>
      <c r="D58" s="11"/>
      <c r="E58" s="11"/>
      <c r="F58" s="11"/>
      <c r="G58" s="11"/>
      <c r="H58" s="11"/>
      <c r="I58" s="11"/>
      <c r="R58"/>
      <c r="S58"/>
      <c r="T58"/>
      <c r="U58"/>
      <c r="V58"/>
      <c r="W58"/>
    </row>
    <row r="59" spans="1:32" x14ac:dyDescent="0.25">
      <c r="C59"/>
      <c r="D59" s="11"/>
      <c r="E59" s="11"/>
      <c r="F59" s="11"/>
      <c r="G59" s="11"/>
      <c r="H59" s="11"/>
      <c r="I59" s="11"/>
      <c r="R59"/>
      <c r="S59"/>
      <c r="T59"/>
      <c r="U59"/>
      <c r="V59"/>
      <c r="W59"/>
    </row>
    <row r="60" spans="1:32" x14ac:dyDescent="0.25">
      <c r="C60"/>
      <c r="D60" s="11"/>
      <c r="E60" s="11"/>
      <c r="F60" s="11"/>
      <c r="G60" s="11"/>
      <c r="H60" s="11"/>
      <c r="I60" s="11"/>
      <c r="R60"/>
      <c r="S60"/>
      <c r="T60"/>
      <c r="U60"/>
      <c r="V60"/>
      <c r="W60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I51"/>
  <sheetViews>
    <sheetView tabSelected="1" workbookViewId="0">
      <selection activeCell="AF21" sqref="AF21"/>
    </sheetView>
  </sheetViews>
  <sheetFormatPr defaultRowHeight="13.2" x14ac:dyDescent="0.25"/>
  <cols>
    <col min="2" max="2" width="9.109375" style="198"/>
    <col min="3" max="8" width="4.109375" style="176" customWidth="1"/>
    <col min="9" max="16" width="4.109375" customWidth="1"/>
    <col min="17" max="17" width="6.44140625" bestFit="1" customWidth="1"/>
    <col min="18" max="19" width="6" style="11" customWidth="1"/>
    <col min="20" max="20" width="5.5546875" style="11" bestFit="1" customWidth="1"/>
    <col min="21" max="23" width="6" style="11" customWidth="1"/>
    <col min="24" max="31" width="5.5546875" bestFit="1" customWidth="1"/>
    <col min="32" max="32" width="171.6640625" bestFit="1" customWidth="1"/>
    <col min="33" max="87" width="9.109375" style="25"/>
  </cols>
  <sheetData>
    <row r="1" spans="1:87" x14ac:dyDescent="0.25">
      <c r="A1" s="8" t="s">
        <v>844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/>
    </row>
    <row r="2" spans="1:87" ht="13.8" thickBot="1" x14ac:dyDescent="0.3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/>
    </row>
    <row r="3" spans="1:87" ht="13.8" thickBot="1" x14ac:dyDescent="0.3">
      <c r="A3" s="290" t="s">
        <v>0</v>
      </c>
      <c r="B3" s="291" t="s">
        <v>1</v>
      </c>
      <c r="C3" s="367" t="s">
        <v>839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18"/>
      <c r="R3" s="368" t="s">
        <v>840</v>
      </c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9"/>
      <c r="AF3" s="298" t="s">
        <v>845</v>
      </c>
    </row>
    <row r="4" spans="1:87" ht="13.8" thickBot="1" x14ac:dyDescent="0.3">
      <c r="A4" s="292"/>
      <c r="B4" s="280"/>
      <c r="C4" s="264">
        <v>1</v>
      </c>
      <c r="D4" s="264">
        <v>2</v>
      </c>
      <c r="E4" s="264">
        <v>3</v>
      </c>
      <c r="F4" s="264">
        <v>4</v>
      </c>
      <c r="G4" s="264">
        <v>5</v>
      </c>
      <c r="H4" s="264">
        <v>6</v>
      </c>
      <c r="I4" s="281">
        <v>7</v>
      </c>
      <c r="J4" s="281">
        <v>8</v>
      </c>
      <c r="K4" s="281">
        <v>9</v>
      </c>
      <c r="L4" s="282">
        <v>10</v>
      </c>
      <c r="M4" s="282">
        <v>11</v>
      </c>
      <c r="N4" s="282">
        <v>12</v>
      </c>
      <c r="O4" s="282">
        <v>13</v>
      </c>
      <c r="P4" s="282">
        <v>14</v>
      </c>
      <c r="Q4" s="319" t="s">
        <v>108</v>
      </c>
      <c r="R4" s="305">
        <v>1</v>
      </c>
      <c r="S4" s="264">
        <v>2</v>
      </c>
      <c r="T4" s="264">
        <v>3</v>
      </c>
      <c r="U4" s="264">
        <v>4</v>
      </c>
      <c r="V4" s="264">
        <v>5</v>
      </c>
      <c r="W4" s="264">
        <v>6</v>
      </c>
      <c r="X4" s="281">
        <v>7</v>
      </c>
      <c r="Y4" s="281">
        <v>8</v>
      </c>
      <c r="Z4" s="281">
        <v>9</v>
      </c>
      <c r="AA4" s="282">
        <v>10</v>
      </c>
      <c r="AB4" s="282">
        <v>11</v>
      </c>
      <c r="AC4" s="282">
        <v>12</v>
      </c>
      <c r="AD4" s="282">
        <v>13</v>
      </c>
      <c r="AE4" s="306">
        <v>14</v>
      </c>
      <c r="AF4" s="299"/>
    </row>
    <row r="5" spans="1:87" x14ac:dyDescent="0.25">
      <c r="A5" s="293" t="s">
        <v>10</v>
      </c>
      <c r="B5" s="274">
        <v>44537</v>
      </c>
      <c r="C5" s="260">
        <v>2</v>
      </c>
      <c r="D5" s="260">
        <v>4</v>
      </c>
      <c r="E5" s="260">
        <v>8</v>
      </c>
      <c r="F5" s="275" t="s">
        <v>19</v>
      </c>
      <c r="G5" s="259">
        <v>0</v>
      </c>
      <c r="H5" s="260">
        <v>0</v>
      </c>
      <c r="I5" s="276" t="s">
        <v>19</v>
      </c>
      <c r="J5" s="277">
        <v>0</v>
      </c>
      <c r="K5" s="277">
        <v>9</v>
      </c>
      <c r="L5" s="277">
        <v>4</v>
      </c>
      <c r="M5" s="277">
        <v>1</v>
      </c>
      <c r="N5" s="277">
        <v>0</v>
      </c>
      <c r="O5" s="277">
        <v>0</v>
      </c>
      <c r="P5" s="277">
        <v>0</v>
      </c>
      <c r="Q5" s="320">
        <f>SUM(C5:P5)</f>
        <v>28</v>
      </c>
      <c r="R5" s="307"/>
      <c r="S5" s="105"/>
      <c r="T5" s="105"/>
      <c r="U5" s="105"/>
      <c r="V5" s="278"/>
      <c r="W5" s="105"/>
      <c r="X5" s="279"/>
      <c r="Y5" s="279"/>
      <c r="Z5" s="279"/>
      <c r="AA5" s="279"/>
      <c r="AB5" s="279"/>
      <c r="AC5" s="279"/>
      <c r="AD5" s="279"/>
      <c r="AE5" s="308"/>
      <c r="AF5" s="300" t="s">
        <v>830</v>
      </c>
    </row>
    <row r="6" spans="1:87" x14ac:dyDescent="0.25">
      <c r="A6" s="294"/>
      <c r="B6" s="195">
        <v>44565</v>
      </c>
      <c r="C6" s="162">
        <v>2</v>
      </c>
      <c r="D6" s="162">
        <v>1</v>
      </c>
      <c r="E6" s="162">
        <v>2</v>
      </c>
      <c r="F6" s="250" t="s">
        <v>19</v>
      </c>
      <c r="G6" s="215">
        <v>2</v>
      </c>
      <c r="H6" s="162">
        <v>1</v>
      </c>
      <c r="I6" s="256" t="s">
        <v>19</v>
      </c>
      <c r="J6" s="119">
        <v>2</v>
      </c>
      <c r="K6" s="119">
        <v>3</v>
      </c>
      <c r="L6" s="119">
        <v>2</v>
      </c>
      <c r="M6" s="119">
        <v>1</v>
      </c>
      <c r="N6" s="119">
        <v>2</v>
      </c>
      <c r="O6" s="119">
        <v>1</v>
      </c>
      <c r="P6" s="119">
        <v>2</v>
      </c>
      <c r="Q6" s="321">
        <f>SUM(C6:P6)</f>
        <v>21</v>
      </c>
      <c r="R6" s="309">
        <v>648</v>
      </c>
      <c r="S6" s="121">
        <v>650</v>
      </c>
      <c r="T6" s="121">
        <v>493</v>
      </c>
      <c r="U6" s="121">
        <v>0</v>
      </c>
      <c r="V6" s="245">
        <v>647</v>
      </c>
      <c r="W6" s="121">
        <v>644</v>
      </c>
      <c r="X6" s="175">
        <v>0</v>
      </c>
      <c r="Y6" s="175">
        <v>648</v>
      </c>
      <c r="Z6" s="175">
        <v>644</v>
      </c>
      <c r="AA6" s="175">
        <v>639</v>
      </c>
      <c r="AB6" s="175">
        <v>644</v>
      </c>
      <c r="AC6" s="175">
        <v>649</v>
      </c>
      <c r="AD6" s="175">
        <v>606</v>
      </c>
      <c r="AE6" s="310">
        <v>607</v>
      </c>
      <c r="AF6" s="301" t="s">
        <v>831</v>
      </c>
    </row>
    <row r="7" spans="1:87" x14ac:dyDescent="0.25">
      <c r="A7" s="323"/>
      <c r="B7" s="330">
        <v>44594</v>
      </c>
      <c r="C7" s="325">
        <v>2</v>
      </c>
      <c r="D7" s="325">
        <v>3</v>
      </c>
      <c r="E7" s="325">
        <v>4</v>
      </c>
      <c r="F7" s="331" t="s">
        <v>19</v>
      </c>
      <c r="G7" s="255">
        <v>0</v>
      </c>
      <c r="H7" s="325">
        <v>4</v>
      </c>
      <c r="I7" s="332" t="s">
        <v>19</v>
      </c>
      <c r="J7" s="333">
        <v>4</v>
      </c>
      <c r="K7" s="333">
        <v>2</v>
      </c>
      <c r="L7" s="333">
        <v>2</v>
      </c>
      <c r="M7" s="333">
        <v>3</v>
      </c>
      <c r="N7" s="333">
        <v>1</v>
      </c>
      <c r="O7" s="333">
        <v>0</v>
      </c>
      <c r="P7" s="333">
        <v>0</v>
      </c>
      <c r="Q7" s="321">
        <f>SUM(C7:P7)</f>
        <v>25</v>
      </c>
      <c r="R7" s="334">
        <v>696</v>
      </c>
      <c r="S7" s="152">
        <v>695</v>
      </c>
      <c r="T7" s="152">
        <v>696</v>
      </c>
      <c r="U7" s="152">
        <v>0</v>
      </c>
      <c r="V7" s="254">
        <v>696</v>
      </c>
      <c r="W7" s="152">
        <v>696</v>
      </c>
      <c r="X7" s="335">
        <v>0</v>
      </c>
      <c r="Y7" s="335">
        <v>696</v>
      </c>
      <c r="Z7" s="335">
        <v>695</v>
      </c>
      <c r="AA7" s="335">
        <v>696</v>
      </c>
      <c r="AB7" s="335">
        <v>696</v>
      </c>
      <c r="AC7" s="335">
        <v>696</v>
      </c>
      <c r="AD7" s="335">
        <v>0</v>
      </c>
      <c r="AE7" s="336">
        <v>0</v>
      </c>
      <c r="AF7" s="337" t="s">
        <v>847</v>
      </c>
    </row>
    <row r="8" spans="1:87" x14ac:dyDescent="0.25">
      <c r="A8" s="323"/>
      <c r="B8" s="330">
        <v>44621</v>
      </c>
      <c r="C8" s="325">
        <v>1</v>
      </c>
      <c r="D8" s="325">
        <v>1</v>
      </c>
      <c r="E8" s="325">
        <v>2</v>
      </c>
      <c r="F8" s="331" t="s">
        <v>19</v>
      </c>
      <c r="G8" s="255">
        <v>6</v>
      </c>
      <c r="H8" s="325">
        <v>0</v>
      </c>
      <c r="I8" s="332" t="s">
        <v>19</v>
      </c>
      <c r="J8" s="333">
        <v>2</v>
      </c>
      <c r="K8" s="333">
        <v>3</v>
      </c>
      <c r="L8" s="333">
        <v>3</v>
      </c>
      <c r="M8" s="333">
        <v>1</v>
      </c>
      <c r="N8" s="333">
        <v>1</v>
      </c>
      <c r="O8" s="333">
        <v>2</v>
      </c>
      <c r="P8" s="333">
        <v>3</v>
      </c>
      <c r="Q8" s="321">
        <f>SUM(C8:P8)</f>
        <v>25</v>
      </c>
      <c r="R8" s="334">
        <v>643</v>
      </c>
      <c r="S8" s="152">
        <v>636</v>
      </c>
      <c r="T8" s="152">
        <v>644</v>
      </c>
      <c r="U8" s="152">
        <v>0</v>
      </c>
      <c r="V8" s="254">
        <v>648</v>
      </c>
      <c r="W8" s="152">
        <v>648</v>
      </c>
      <c r="X8" s="335">
        <v>0</v>
      </c>
      <c r="Y8" s="335">
        <v>648</v>
      </c>
      <c r="Z8" s="335">
        <v>648</v>
      </c>
      <c r="AA8" s="335">
        <v>648</v>
      </c>
      <c r="AB8" s="335">
        <v>648</v>
      </c>
      <c r="AC8" s="335">
        <v>645</v>
      </c>
      <c r="AD8" s="335">
        <v>295</v>
      </c>
      <c r="AE8" s="336">
        <v>296</v>
      </c>
      <c r="AF8" s="337" t="s">
        <v>848</v>
      </c>
    </row>
    <row r="9" spans="1:87" x14ac:dyDescent="0.25">
      <c r="B9" s="364">
        <v>44656</v>
      </c>
      <c r="C9" s="325">
        <v>21</v>
      </c>
      <c r="D9" s="325">
        <v>6</v>
      </c>
      <c r="E9" s="325">
        <v>2</v>
      </c>
      <c r="F9" s="331">
        <v>1</v>
      </c>
      <c r="G9" s="255">
        <v>0</v>
      </c>
      <c r="H9" s="325">
        <v>3</v>
      </c>
      <c r="I9" s="332" t="s">
        <v>19</v>
      </c>
      <c r="J9" s="333">
        <v>8</v>
      </c>
      <c r="K9" s="333">
        <v>4</v>
      </c>
      <c r="L9" s="333">
        <v>4</v>
      </c>
      <c r="M9" s="333">
        <v>3</v>
      </c>
      <c r="N9" s="333">
        <v>2</v>
      </c>
      <c r="O9" s="333">
        <v>5</v>
      </c>
      <c r="P9" s="333">
        <v>10</v>
      </c>
      <c r="Q9" s="321">
        <f>SUM(C9:P9)</f>
        <v>69</v>
      </c>
      <c r="R9" s="334">
        <v>839</v>
      </c>
      <c r="S9" s="152">
        <v>781</v>
      </c>
      <c r="T9" s="152">
        <v>822</v>
      </c>
      <c r="U9" s="152">
        <v>490</v>
      </c>
      <c r="V9" s="254">
        <v>839</v>
      </c>
      <c r="W9" s="152">
        <v>838</v>
      </c>
      <c r="X9" s="335">
        <v>0</v>
      </c>
      <c r="Y9" s="335">
        <v>839</v>
      </c>
      <c r="Z9" s="335">
        <v>838</v>
      </c>
      <c r="AA9" s="335">
        <v>839</v>
      </c>
      <c r="AB9" s="335">
        <v>839</v>
      </c>
      <c r="AC9" s="335">
        <v>839</v>
      </c>
      <c r="AD9" s="335">
        <v>833</v>
      </c>
      <c r="AE9" s="336">
        <v>839</v>
      </c>
      <c r="AF9" s="337" t="s">
        <v>858</v>
      </c>
    </row>
    <row r="10" spans="1:87" s="257" customFormat="1" ht="13.8" thickBot="1" x14ac:dyDescent="0.3">
      <c r="A10" s="292"/>
      <c r="B10" s="262"/>
      <c r="C10" s="263"/>
      <c r="D10" s="263"/>
      <c r="E10" s="263"/>
      <c r="F10" s="263"/>
      <c r="G10" s="263"/>
      <c r="H10" s="263"/>
      <c r="I10" s="261"/>
      <c r="J10" s="261"/>
      <c r="K10" s="261"/>
      <c r="L10" s="261"/>
      <c r="M10" s="261"/>
      <c r="N10" s="261"/>
      <c r="O10" s="261"/>
      <c r="P10" s="261"/>
      <c r="Q10" s="297"/>
      <c r="R10" s="305"/>
      <c r="S10" s="264"/>
      <c r="T10" s="264"/>
      <c r="U10" s="264"/>
      <c r="V10" s="264"/>
      <c r="W10" s="264"/>
      <c r="X10" s="265"/>
      <c r="Y10" s="265"/>
      <c r="Z10" s="265"/>
      <c r="AA10" s="265"/>
      <c r="AB10" s="265"/>
      <c r="AC10" s="265"/>
      <c r="AD10" s="265"/>
      <c r="AE10" s="311"/>
      <c r="AF10" s="302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</row>
    <row r="11" spans="1:87" x14ac:dyDescent="0.25">
      <c r="A11" s="295" t="s">
        <v>103</v>
      </c>
      <c r="B11" s="266">
        <v>44536</v>
      </c>
      <c r="C11" s="267">
        <v>0</v>
      </c>
      <c r="D11" s="268">
        <v>0</v>
      </c>
      <c r="E11" s="267" t="s">
        <v>19</v>
      </c>
      <c r="F11" s="268">
        <v>0</v>
      </c>
      <c r="G11" s="269">
        <v>0</v>
      </c>
      <c r="H11" s="269">
        <v>0</v>
      </c>
      <c r="I11" s="344"/>
      <c r="J11" s="344"/>
      <c r="K11" s="344"/>
      <c r="L11" s="344"/>
      <c r="M11" s="344"/>
      <c r="N11" s="344"/>
      <c r="O11" s="344"/>
      <c r="P11" s="344"/>
      <c r="Q11" s="322">
        <f>SUM(C11:P11)</f>
        <v>0</v>
      </c>
      <c r="R11" s="312"/>
      <c r="S11" s="272"/>
      <c r="T11" s="271"/>
      <c r="U11" s="272"/>
      <c r="V11" s="272"/>
      <c r="W11" s="272"/>
      <c r="X11" s="350"/>
      <c r="Y11" s="351"/>
      <c r="Z11" s="351"/>
      <c r="AA11" s="351"/>
      <c r="AB11" s="351"/>
      <c r="AC11" s="351"/>
      <c r="AD11" s="351"/>
      <c r="AE11" s="352"/>
      <c r="AF11" s="303" t="s">
        <v>827</v>
      </c>
    </row>
    <row r="12" spans="1:87" x14ac:dyDescent="0.25">
      <c r="A12" s="294"/>
      <c r="B12" s="146">
        <v>44594</v>
      </c>
      <c r="C12" s="215">
        <v>5</v>
      </c>
      <c r="D12" s="161">
        <v>2</v>
      </c>
      <c r="E12" s="215" t="s">
        <v>19</v>
      </c>
      <c r="F12" s="161">
        <v>3</v>
      </c>
      <c r="G12" s="178">
        <v>2</v>
      </c>
      <c r="H12" s="178">
        <v>0</v>
      </c>
      <c r="I12" s="345"/>
      <c r="J12" s="345"/>
      <c r="K12" s="345"/>
      <c r="L12" s="345"/>
      <c r="M12" s="345"/>
      <c r="N12" s="345"/>
      <c r="O12" s="345"/>
      <c r="P12" s="345"/>
      <c r="Q12" s="321">
        <f>SUM(C12:P12)</f>
        <v>12</v>
      </c>
      <c r="R12" s="313">
        <v>655</v>
      </c>
      <c r="S12" s="157">
        <v>897</v>
      </c>
      <c r="T12" s="245">
        <v>0</v>
      </c>
      <c r="U12" s="157">
        <v>468</v>
      </c>
      <c r="V12" s="157">
        <v>401</v>
      </c>
      <c r="W12" s="157">
        <v>385</v>
      </c>
      <c r="X12" s="353"/>
      <c r="Y12" s="354"/>
      <c r="Z12" s="354"/>
      <c r="AA12" s="354"/>
      <c r="AB12" s="354"/>
      <c r="AC12" s="354"/>
      <c r="AD12" s="354"/>
      <c r="AE12" s="355"/>
      <c r="AF12" s="304" t="s">
        <v>843</v>
      </c>
    </row>
    <row r="13" spans="1:87" x14ac:dyDescent="0.25">
      <c r="A13" s="323"/>
      <c r="B13" s="324">
        <v>44621</v>
      </c>
      <c r="C13" s="255">
        <v>1</v>
      </c>
      <c r="D13" s="326">
        <v>1</v>
      </c>
      <c r="E13" s="255" t="s">
        <v>19</v>
      </c>
      <c r="F13" s="326">
        <v>2</v>
      </c>
      <c r="G13" s="361">
        <v>0</v>
      </c>
      <c r="H13" s="361">
        <v>6</v>
      </c>
      <c r="I13" s="347"/>
      <c r="J13" s="347"/>
      <c r="K13" s="347"/>
      <c r="L13" s="347"/>
      <c r="M13" s="347"/>
      <c r="N13" s="347"/>
      <c r="O13" s="347"/>
      <c r="P13" s="347"/>
      <c r="Q13" s="321">
        <f>SUM(C13:P13)</f>
        <v>10</v>
      </c>
      <c r="R13" s="343">
        <v>211</v>
      </c>
      <c r="S13" s="362">
        <v>87</v>
      </c>
      <c r="T13" s="254">
        <v>0</v>
      </c>
      <c r="U13" s="362">
        <v>284</v>
      </c>
      <c r="V13" s="362">
        <v>419</v>
      </c>
      <c r="W13" s="362">
        <v>302</v>
      </c>
      <c r="X13" s="363"/>
      <c r="Y13" s="358"/>
      <c r="Z13" s="358"/>
      <c r="AA13" s="358"/>
      <c r="AB13" s="358"/>
      <c r="AC13" s="358"/>
      <c r="AD13" s="358"/>
      <c r="AE13" s="359"/>
      <c r="AF13" s="329" t="s">
        <v>855</v>
      </c>
    </row>
    <row r="14" spans="1:87" x14ac:dyDescent="0.25">
      <c r="A14" s="323"/>
      <c r="B14" s="324">
        <v>44657</v>
      </c>
      <c r="C14" s="255">
        <v>20</v>
      </c>
      <c r="D14" s="326">
        <v>28</v>
      </c>
      <c r="E14" s="255" t="s">
        <v>19</v>
      </c>
      <c r="F14" s="326">
        <v>6</v>
      </c>
      <c r="G14" s="361">
        <v>15</v>
      </c>
      <c r="H14" s="361">
        <v>8</v>
      </c>
      <c r="I14" s="347"/>
      <c r="J14" s="347"/>
      <c r="K14" s="347"/>
      <c r="L14" s="347"/>
      <c r="M14" s="347"/>
      <c r="N14" s="347"/>
      <c r="O14" s="347"/>
      <c r="P14" s="347"/>
      <c r="Q14" s="321">
        <f>SUM(C14:P14)</f>
        <v>77</v>
      </c>
      <c r="R14" s="343">
        <v>791</v>
      </c>
      <c r="S14" s="362">
        <v>747</v>
      </c>
      <c r="T14" s="254">
        <v>0</v>
      </c>
      <c r="U14" s="362">
        <v>28</v>
      </c>
      <c r="V14" s="362">
        <v>428</v>
      </c>
      <c r="W14" s="362">
        <v>714</v>
      </c>
      <c r="X14" s="363"/>
      <c r="Y14" s="358"/>
      <c r="Z14" s="358"/>
      <c r="AA14" s="358"/>
      <c r="AB14" s="358"/>
      <c r="AC14" s="358"/>
      <c r="AD14" s="358"/>
      <c r="AE14" s="359"/>
      <c r="AF14" s="329" t="s">
        <v>859</v>
      </c>
    </row>
    <row r="15" spans="1:87" s="257" customFormat="1" ht="13.8" thickBot="1" x14ac:dyDescent="0.3">
      <c r="A15" s="292"/>
      <c r="B15" s="273"/>
      <c r="C15" s="263"/>
      <c r="D15" s="263"/>
      <c r="E15" s="263"/>
      <c r="F15" s="263"/>
      <c r="G15" s="263"/>
      <c r="H15" s="263"/>
      <c r="I15" s="346"/>
      <c r="J15" s="346"/>
      <c r="K15" s="346"/>
      <c r="L15" s="346"/>
      <c r="M15" s="346"/>
      <c r="N15" s="346"/>
      <c r="O15" s="346"/>
      <c r="P15" s="346"/>
      <c r="Q15" s="297"/>
      <c r="R15" s="305"/>
      <c r="S15" s="264"/>
      <c r="T15" s="264"/>
      <c r="U15" s="264"/>
      <c r="V15" s="264"/>
      <c r="W15" s="264"/>
      <c r="X15" s="356"/>
      <c r="Y15" s="356"/>
      <c r="Z15" s="356"/>
      <c r="AA15" s="356"/>
      <c r="AB15" s="356"/>
      <c r="AC15" s="356"/>
      <c r="AD15" s="356"/>
      <c r="AE15" s="357"/>
      <c r="AF15" s="302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</row>
    <row r="16" spans="1:87" x14ac:dyDescent="0.25">
      <c r="A16" s="295" t="s">
        <v>105</v>
      </c>
      <c r="B16" s="266">
        <v>44531</v>
      </c>
      <c r="C16" s="267">
        <v>0</v>
      </c>
      <c r="D16" s="267" t="s">
        <v>19</v>
      </c>
      <c r="E16" s="270">
        <v>0</v>
      </c>
      <c r="F16" s="268">
        <v>0</v>
      </c>
      <c r="G16" s="270">
        <v>0</v>
      </c>
      <c r="H16" s="270">
        <v>0</v>
      </c>
      <c r="I16" s="344"/>
      <c r="J16" s="344"/>
      <c r="K16" s="344"/>
      <c r="L16" s="344"/>
      <c r="M16" s="344"/>
      <c r="N16" s="344"/>
      <c r="O16" s="344"/>
      <c r="P16" s="344"/>
      <c r="Q16" s="322">
        <f>SUM(C16:P16)</f>
        <v>0</v>
      </c>
      <c r="R16" s="314"/>
      <c r="S16" s="271"/>
      <c r="T16" s="283"/>
      <c r="U16" s="268"/>
      <c r="V16" s="283"/>
      <c r="W16" s="283"/>
      <c r="X16" s="351"/>
      <c r="Y16" s="351"/>
      <c r="Z16" s="351"/>
      <c r="AA16" s="351"/>
      <c r="AB16" s="351"/>
      <c r="AC16" s="351"/>
      <c r="AD16" s="351"/>
      <c r="AE16" s="352"/>
      <c r="AF16" s="303" t="s">
        <v>826</v>
      </c>
    </row>
    <row r="17" spans="1:87" x14ac:dyDescent="0.25">
      <c r="A17" s="294"/>
      <c r="B17" s="146">
        <v>44581</v>
      </c>
      <c r="C17" s="215">
        <v>0</v>
      </c>
      <c r="D17" s="215" t="s">
        <v>19</v>
      </c>
      <c r="E17" s="162">
        <v>0</v>
      </c>
      <c r="F17" s="161">
        <v>0</v>
      </c>
      <c r="G17" s="162">
        <v>1</v>
      </c>
      <c r="H17" s="162">
        <v>0</v>
      </c>
      <c r="I17" s="345"/>
      <c r="J17" s="345"/>
      <c r="K17" s="345"/>
      <c r="L17" s="345"/>
      <c r="M17" s="345"/>
      <c r="N17" s="345"/>
      <c r="O17" s="345"/>
      <c r="P17" s="345"/>
      <c r="Q17" s="321">
        <f>SUM(C17:P17)</f>
        <v>1</v>
      </c>
      <c r="R17" s="315">
        <v>55</v>
      </c>
      <c r="S17" s="245">
        <v>0</v>
      </c>
      <c r="T17" s="246">
        <v>1105</v>
      </c>
      <c r="U17" s="161">
        <v>231</v>
      </c>
      <c r="V17" s="246">
        <v>39</v>
      </c>
      <c r="W17" s="246">
        <v>526</v>
      </c>
      <c r="X17" s="354"/>
      <c r="Y17" s="354"/>
      <c r="Z17" s="354"/>
      <c r="AA17" s="354"/>
      <c r="AB17" s="354"/>
      <c r="AC17" s="354"/>
      <c r="AD17" s="354"/>
      <c r="AE17" s="355"/>
      <c r="AF17" s="304" t="s">
        <v>832</v>
      </c>
    </row>
    <row r="18" spans="1:87" x14ac:dyDescent="0.25">
      <c r="A18" s="323"/>
      <c r="B18" s="324">
        <v>44601</v>
      </c>
      <c r="C18" s="255">
        <v>0</v>
      </c>
      <c r="D18" s="255">
        <v>0</v>
      </c>
      <c r="E18" s="325">
        <v>6</v>
      </c>
      <c r="F18" s="326" t="s">
        <v>19</v>
      </c>
      <c r="G18" s="325">
        <v>3</v>
      </c>
      <c r="H18" s="325">
        <v>3</v>
      </c>
      <c r="I18" s="347"/>
      <c r="J18" s="347"/>
      <c r="K18" s="347"/>
      <c r="L18" s="347"/>
      <c r="M18" s="347"/>
      <c r="N18" s="347"/>
      <c r="O18" s="347"/>
      <c r="P18" s="347"/>
      <c r="Q18" s="321">
        <f>SUM(C18:P18)</f>
        <v>12</v>
      </c>
      <c r="R18" s="327">
        <v>13</v>
      </c>
      <c r="S18" s="254">
        <v>289</v>
      </c>
      <c r="T18" s="328">
        <v>285</v>
      </c>
      <c r="U18" s="326">
        <v>0</v>
      </c>
      <c r="V18" s="328">
        <v>98</v>
      </c>
      <c r="W18" s="328">
        <v>276</v>
      </c>
      <c r="X18" s="358"/>
      <c r="Y18" s="358"/>
      <c r="Z18" s="358"/>
      <c r="AA18" s="358"/>
      <c r="AB18" s="358"/>
      <c r="AC18" s="358"/>
      <c r="AD18" s="358"/>
      <c r="AE18" s="359"/>
      <c r="AF18" s="329" t="s">
        <v>846</v>
      </c>
    </row>
    <row r="19" spans="1:87" x14ac:dyDescent="0.25">
      <c r="A19" s="323"/>
      <c r="B19" s="324">
        <v>44630</v>
      </c>
      <c r="C19" s="255">
        <v>11</v>
      </c>
      <c r="D19" s="255">
        <v>2</v>
      </c>
      <c r="E19" s="325">
        <v>13</v>
      </c>
      <c r="F19" s="326">
        <v>14</v>
      </c>
      <c r="G19" s="325">
        <v>0</v>
      </c>
      <c r="H19" s="325">
        <v>9</v>
      </c>
      <c r="I19" s="347"/>
      <c r="J19" s="347"/>
      <c r="K19" s="347"/>
      <c r="L19" s="347"/>
      <c r="M19" s="347"/>
      <c r="N19" s="347"/>
      <c r="O19" s="347"/>
      <c r="P19" s="347"/>
      <c r="Q19" s="321">
        <f>SUM(C19:P19)</f>
        <v>49</v>
      </c>
      <c r="R19" s="327">
        <v>236</v>
      </c>
      <c r="S19" s="254">
        <v>557</v>
      </c>
      <c r="T19" s="328">
        <v>286</v>
      </c>
      <c r="U19" s="326">
        <v>111</v>
      </c>
      <c r="V19" s="328">
        <v>32</v>
      </c>
      <c r="W19" s="328">
        <v>215</v>
      </c>
      <c r="X19" s="358"/>
      <c r="Y19" s="358"/>
      <c r="Z19" s="358"/>
      <c r="AA19" s="358"/>
      <c r="AB19" s="358"/>
      <c r="AC19" s="358"/>
      <c r="AD19" s="358"/>
      <c r="AE19" s="359"/>
      <c r="AF19" s="329" t="s">
        <v>856</v>
      </c>
    </row>
    <row r="20" spans="1:87" x14ac:dyDescent="0.25">
      <c r="A20" s="323"/>
      <c r="B20" s="324">
        <v>44658</v>
      </c>
      <c r="C20" s="255">
        <v>20</v>
      </c>
      <c r="D20" s="255">
        <v>15</v>
      </c>
      <c r="E20" s="325">
        <v>40</v>
      </c>
      <c r="F20" s="326">
        <v>10</v>
      </c>
      <c r="G20" s="325">
        <v>5</v>
      </c>
      <c r="H20" s="325">
        <v>10</v>
      </c>
      <c r="I20" s="347"/>
      <c r="J20" s="347"/>
      <c r="K20" s="347"/>
      <c r="L20" s="347"/>
      <c r="M20" s="347"/>
      <c r="N20" s="347"/>
      <c r="O20" s="347"/>
      <c r="P20" s="347"/>
      <c r="Q20" s="342">
        <f>SUM(C20:P20)</f>
        <v>100</v>
      </c>
      <c r="R20" s="327">
        <v>671</v>
      </c>
      <c r="S20" s="254">
        <v>519</v>
      </c>
      <c r="T20" s="328">
        <v>459</v>
      </c>
      <c r="U20" s="326">
        <v>196</v>
      </c>
      <c r="V20" s="328">
        <v>6</v>
      </c>
      <c r="W20" s="328">
        <v>27</v>
      </c>
      <c r="X20" s="358"/>
      <c r="Y20" s="358"/>
      <c r="Z20" s="358"/>
      <c r="AA20" s="358"/>
      <c r="AB20" s="358"/>
      <c r="AC20" s="358"/>
      <c r="AD20" s="358"/>
      <c r="AE20" s="359"/>
      <c r="AF20" s="329" t="s">
        <v>865</v>
      </c>
    </row>
    <row r="21" spans="1:87" s="257" customFormat="1" ht="13.8" thickBot="1" x14ac:dyDescent="0.3">
      <c r="A21" s="292"/>
      <c r="B21" s="273"/>
      <c r="C21" s="263"/>
      <c r="D21" s="263"/>
      <c r="E21" s="263"/>
      <c r="F21" s="263"/>
      <c r="G21" s="263"/>
      <c r="H21" s="263"/>
      <c r="I21" s="346"/>
      <c r="J21" s="346"/>
      <c r="K21" s="346"/>
      <c r="L21" s="346"/>
      <c r="M21" s="346"/>
      <c r="N21" s="346"/>
      <c r="O21" s="346"/>
      <c r="P21" s="346"/>
      <c r="Q21" s="297"/>
      <c r="R21" s="305"/>
      <c r="S21" s="264"/>
      <c r="T21" s="264"/>
      <c r="U21" s="264"/>
      <c r="V21" s="264"/>
      <c r="W21" s="264"/>
      <c r="X21" s="356"/>
      <c r="Y21" s="356"/>
      <c r="Z21" s="356"/>
      <c r="AA21" s="356"/>
      <c r="AB21" s="356"/>
      <c r="AC21" s="356"/>
      <c r="AD21" s="356"/>
      <c r="AE21" s="357"/>
      <c r="AF21" s="302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</row>
    <row r="22" spans="1:87" x14ac:dyDescent="0.25">
      <c r="A22" s="295" t="s">
        <v>115</v>
      </c>
      <c r="B22" s="284">
        <v>44539</v>
      </c>
      <c r="C22" s="267" t="s">
        <v>19</v>
      </c>
      <c r="D22" s="270">
        <v>0</v>
      </c>
      <c r="E22" s="285">
        <v>0</v>
      </c>
      <c r="F22" s="285">
        <v>0</v>
      </c>
      <c r="G22" s="267" t="s">
        <v>19</v>
      </c>
      <c r="H22" s="270">
        <v>0</v>
      </c>
      <c r="I22" s="344"/>
      <c r="J22" s="344"/>
      <c r="K22" s="344"/>
      <c r="L22" s="344"/>
      <c r="M22" s="344"/>
      <c r="N22" s="344"/>
      <c r="O22" s="344"/>
      <c r="P22" s="344"/>
      <c r="Q22" s="322">
        <f t="shared" ref="Q22:Q29" si="0">SUM(C22:P22)</f>
        <v>0</v>
      </c>
      <c r="R22" s="312"/>
      <c r="S22" s="286"/>
      <c r="T22" s="286"/>
      <c r="U22" s="286"/>
      <c r="V22" s="271"/>
      <c r="W22" s="286"/>
      <c r="X22" s="351"/>
      <c r="Y22" s="351"/>
      <c r="Z22" s="351"/>
      <c r="AA22" s="351"/>
      <c r="AB22" s="351"/>
      <c r="AC22" s="351"/>
      <c r="AD22" s="351"/>
      <c r="AE22" s="352"/>
      <c r="AF22" s="303" t="s">
        <v>828</v>
      </c>
    </row>
    <row r="23" spans="1:87" x14ac:dyDescent="0.25">
      <c r="A23" s="294"/>
      <c r="B23" s="249">
        <v>44545</v>
      </c>
      <c r="C23" s="215" t="s">
        <v>19</v>
      </c>
      <c r="D23" s="162">
        <v>0</v>
      </c>
      <c r="E23" s="244">
        <v>0</v>
      </c>
      <c r="F23" s="244">
        <v>0</v>
      </c>
      <c r="G23" s="215" t="s">
        <v>19</v>
      </c>
      <c r="H23" s="162">
        <v>0</v>
      </c>
      <c r="I23" s="345"/>
      <c r="J23" s="345"/>
      <c r="K23" s="345"/>
      <c r="L23" s="345"/>
      <c r="M23" s="345"/>
      <c r="N23" s="345"/>
      <c r="O23" s="345"/>
      <c r="P23" s="345"/>
      <c r="Q23" s="321">
        <f t="shared" si="0"/>
        <v>0</v>
      </c>
      <c r="R23" s="313">
        <v>0</v>
      </c>
      <c r="S23" s="247">
        <v>63</v>
      </c>
      <c r="T23" s="247">
        <v>84</v>
      </c>
      <c r="U23" s="247">
        <v>2</v>
      </c>
      <c r="V23" s="245">
        <v>0</v>
      </c>
      <c r="W23" s="247">
        <v>43</v>
      </c>
      <c r="X23" s="354"/>
      <c r="Y23" s="354"/>
      <c r="Z23" s="354"/>
      <c r="AA23" s="354"/>
      <c r="AB23" s="354"/>
      <c r="AC23" s="354"/>
      <c r="AD23" s="354"/>
      <c r="AE23" s="355"/>
      <c r="AF23" s="304" t="s">
        <v>835</v>
      </c>
    </row>
    <row r="24" spans="1:87" x14ac:dyDescent="0.25">
      <c r="A24" s="294"/>
      <c r="B24" s="249">
        <v>44551</v>
      </c>
      <c r="C24" s="215">
        <v>0</v>
      </c>
      <c r="D24" s="162">
        <v>0</v>
      </c>
      <c r="E24" s="244">
        <v>0</v>
      </c>
      <c r="F24" s="244">
        <v>0</v>
      </c>
      <c r="G24" s="215" t="s">
        <v>19</v>
      </c>
      <c r="H24" s="162">
        <v>0</v>
      </c>
      <c r="I24" s="345"/>
      <c r="J24" s="345"/>
      <c r="K24" s="345"/>
      <c r="L24" s="345"/>
      <c r="M24" s="345"/>
      <c r="N24" s="345"/>
      <c r="O24" s="345"/>
      <c r="P24" s="345"/>
      <c r="Q24" s="321">
        <f t="shared" si="0"/>
        <v>0</v>
      </c>
      <c r="R24" s="313">
        <v>0</v>
      </c>
      <c r="S24" s="247">
        <v>66</v>
      </c>
      <c r="T24" s="247">
        <v>79</v>
      </c>
      <c r="U24" s="247">
        <v>11</v>
      </c>
      <c r="V24" s="245">
        <v>0</v>
      </c>
      <c r="W24" s="247">
        <v>70</v>
      </c>
      <c r="X24" s="354"/>
      <c r="Y24" s="354"/>
      <c r="Z24" s="354"/>
      <c r="AA24" s="354"/>
      <c r="AB24" s="354"/>
      <c r="AC24" s="354"/>
      <c r="AD24" s="354"/>
      <c r="AE24" s="355"/>
      <c r="AF24" s="304" t="s">
        <v>836</v>
      </c>
    </row>
    <row r="25" spans="1:87" x14ac:dyDescent="0.25">
      <c r="A25" s="294"/>
      <c r="B25" s="249">
        <v>44567</v>
      </c>
      <c r="C25" s="215">
        <v>0</v>
      </c>
      <c r="D25" s="162">
        <v>0</v>
      </c>
      <c r="E25" s="244">
        <v>0</v>
      </c>
      <c r="F25" s="244">
        <v>0</v>
      </c>
      <c r="G25" s="215" t="s">
        <v>19</v>
      </c>
      <c r="H25" s="162">
        <v>0</v>
      </c>
      <c r="I25" s="345"/>
      <c r="J25" s="345"/>
      <c r="K25" s="345"/>
      <c r="L25" s="345"/>
      <c r="M25" s="345"/>
      <c r="N25" s="345"/>
      <c r="O25" s="345"/>
      <c r="P25" s="345"/>
      <c r="Q25" s="321">
        <f t="shared" si="0"/>
        <v>0</v>
      </c>
      <c r="R25" s="313">
        <v>0</v>
      </c>
      <c r="S25" s="247">
        <v>206</v>
      </c>
      <c r="T25" s="247">
        <v>268</v>
      </c>
      <c r="U25" s="247">
        <v>59</v>
      </c>
      <c r="V25" s="245">
        <v>0</v>
      </c>
      <c r="W25" s="247">
        <v>50</v>
      </c>
      <c r="X25" s="354"/>
      <c r="Y25" s="354"/>
      <c r="Z25" s="354"/>
      <c r="AA25" s="354"/>
      <c r="AB25" s="354"/>
      <c r="AC25" s="354"/>
      <c r="AD25" s="354"/>
      <c r="AE25" s="355"/>
      <c r="AF25" s="304" t="s">
        <v>837</v>
      </c>
    </row>
    <row r="26" spans="1:87" x14ac:dyDescent="0.25">
      <c r="A26" s="294"/>
      <c r="B26" s="249">
        <v>44573</v>
      </c>
      <c r="C26" s="215">
        <v>0</v>
      </c>
      <c r="D26" s="162">
        <v>0</v>
      </c>
      <c r="E26" s="244">
        <v>0</v>
      </c>
      <c r="F26" s="244">
        <v>0</v>
      </c>
      <c r="G26" s="215" t="s">
        <v>19</v>
      </c>
      <c r="H26" s="162">
        <v>0</v>
      </c>
      <c r="I26" s="345"/>
      <c r="J26" s="345"/>
      <c r="K26" s="345"/>
      <c r="L26" s="345"/>
      <c r="M26" s="345"/>
      <c r="N26" s="345"/>
      <c r="O26" s="345"/>
      <c r="P26" s="345"/>
      <c r="Q26" s="321">
        <f t="shared" si="0"/>
        <v>0</v>
      </c>
      <c r="R26" s="313">
        <v>0</v>
      </c>
      <c r="S26" s="247">
        <v>1</v>
      </c>
      <c r="T26" s="247">
        <v>16</v>
      </c>
      <c r="U26" s="247">
        <v>83</v>
      </c>
      <c r="V26" s="245">
        <v>0</v>
      </c>
      <c r="W26" s="247">
        <v>132</v>
      </c>
      <c r="X26" s="354"/>
      <c r="Y26" s="354"/>
      <c r="Z26" s="354"/>
      <c r="AA26" s="354"/>
      <c r="AB26" s="354"/>
      <c r="AC26" s="354"/>
      <c r="AD26" s="354"/>
      <c r="AE26" s="355"/>
      <c r="AF26" s="304" t="s">
        <v>838</v>
      </c>
    </row>
    <row r="27" spans="1:87" x14ac:dyDescent="0.25">
      <c r="A27" s="323"/>
      <c r="B27" s="340">
        <v>44595</v>
      </c>
      <c r="C27" s="255">
        <v>0</v>
      </c>
      <c r="D27" s="325">
        <v>0</v>
      </c>
      <c r="E27" s="341">
        <v>0</v>
      </c>
      <c r="F27" s="341">
        <v>0</v>
      </c>
      <c r="G27" s="255" t="s">
        <v>19</v>
      </c>
      <c r="H27" s="325">
        <v>0</v>
      </c>
      <c r="I27" s="347"/>
      <c r="J27" s="347"/>
      <c r="K27" s="347"/>
      <c r="L27" s="347"/>
      <c r="M27" s="347"/>
      <c r="N27" s="347"/>
      <c r="O27" s="347"/>
      <c r="P27" s="347"/>
      <c r="Q27" s="342">
        <f t="shared" si="0"/>
        <v>0</v>
      </c>
      <c r="R27" s="343">
        <v>0</v>
      </c>
      <c r="S27" s="248">
        <v>101</v>
      </c>
      <c r="T27" s="248">
        <v>393</v>
      </c>
      <c r="U27" s="248">
        <v>233</v>
      </c>
      <c r="V27" s="254">
        <v>0</v>
      </c>
      <c r="W27" s="248">
        <v>270</v>
      </c>
      <c r="X27" s="358"/>
      <c r="Y27" s="358"/>
      <c r="Z27" s="358"/>
      <c r="AA27" s="358"/>
      <c r="AB27" s="358"/>
      <c r="AC27" s="358"/>
      <c r="AD27" s="358"/>
      <c r="AE27" s="359"/>
      <c r="AF27" s="329" t="s">
        <v>850</v>
      </c>
    </row>
    <row r="28" spans="1:87" x14ac:dyDescent="0.25">
      <c r="A28" s="323"/>
      <c r="B28" s="340">
        <v>44602</v>
      </c>
      <c r="C28" s="255">
        <v>0</v>
      </c>
      <c r="D28" s="325">
        <v>0</v>
      </c>
      <c r="E28" s="341">
        <v>3</v>
      </c>
      <c r="F28" s="341">
        <v>0</v>
      </c>
      <c r="G28" s="255" t="s">
        <v>19</v>
      </c>
      <c r="H28" s="325">
        <v>9</v>
      </c>
      <c r="I28" s="347"/>
      <c r="J28" s="347"/>
      <c r="K28" s="347"/>
      <c r="L28" s="347"/>
      <c r="M28" s="347"/>
      <c r="N28" s="347"/>
      <c r="O28" s="347"/>
      <c r="P28" s="347"/>
      <c r="Q28" s="342">
        <f t="shared" si="0"/>
        <v>12</v>
      </c>
      <c r="R28" s="343">
        <v>14</v>
      </c>
      <c r="S28" s="248">
        <v>38</v>
      </c>
      <c r="T28" s="248">
        <v>151</v>
      </c>
      <c r="U28" s="248">
        <v>40</v>
      </c>
      <c r="V28" s="254">
        <v>0</v>
      </c>
      <c r="W28" s="248">
        <v>59</v>
      </c>
      <c r="X28" s="358"/>
      <c r="Y28" s="358"/>
      <c r="Z28" s="358"/>
      <c r="AA28" s="358"/>
      <c r="AB28" s="358"/>
      <c r="AC28" s="358"/>
      <c r="AD28" s="358"/>
      <c r="AE28" s="359"/>
      <c r="AF28" s="329" t="s">
        <v>851</v>
      </c>
    </row>
    <row r="29" spans="1:87" x14ac:dyDescent="0.25">
      <c r="A29" s="323"/>
      <c r="B29" s="340">
        <v>44609</v>
      </c>
      <c r="C29" s="255">
        <v>0</v>
      </c>
      <c r="D29" s="325">
        <v>0</v>
      </c>
      <c r="E29" s="341">
        <v>0</v>
      </c>
      <c r="F29" s="341">
        <v>0</v>
      </c>
      <c r="G29" s="255" t="s">
        <v>19</v>
      </c>
      <c r="H29" s="325">
        <v>0</v>
      </c>
      <c r="I29" s="347"/>
      <c r="J29" s="347"/>
      <c r="K29" s="347"/>
      <c r="L29" s="347"/>
      <c r="M29" s="347"/>
      <c r="N29" s="347"/>
      <c r="O29" s="347"/>
      <c r="P29" s="347"/>
      <c r="Q29" s="342">
        <f t="shared" si="0"/>
        <v>0</v>
      </c>
      <c r="R29" s="343">
        <v>0</v>
      </c>
      <c r="S29" s="248">
        <v>85</v>
      </c>
      <c r="T29" s="248">
        <v>125</v>
      </c>
      <c r="U29" s="248">
        <v>53</v>
      </c>
      <c r="V29" s="254">
        <v>0</v>
      </c>
      <c r="W29" s="248">
        <v>50</v>
      </c>
      <c r="X29" s="358"/>
      <c r="Y29" s="358"/>
      <c r="Z29" s="358"/>
      <c r="AA29" s="358"/>
      <c r="AB29" s="358"/>
      <c r="AC29" s="358"/>
      <c r="AD29" s="358"/>
      <c r="AE29" s="359"/>
      <c r="AF29" s="329" t="s">
        <v>852</v>
      </c>
    </row>
    <row r="30" spans="1:87" x14ac:dyDescent="0.25">
      <c r="A30" s="323"/>
      <c r="B30" s="340">
        <v>44615</v>
      </c>
      <c r="C30" s="255">
        <v>0</v>
      </c>
      <c r="D30" s="325">
        <v>0</v>
      </c>
      <c r="E30" s="341">
        <v>0</v>
      </c>
      <c r="F30" s="341">
        <v>0</v>
      </c>
      <c r="G30" s="255" t="s">
        <v>19</v>
      </c>
      <c r="H30" s="325">
        <v>0</v>
      </c>
      <c r="I30" s="347"/>
      <c r="J30" s="347"/>
      <c r="K30" s="347"/>
      <c r="L30" s="347"/>
      <c r="M30" s="347"/>
      <c r="N30" s="347"/>
      <c r="O30" s="347"/>
      <c r="P30" s="347"/>
      <c r="Q30" s="342">
        <f t="shared" ref="Q30:Q36" si="1">SUM(C30:P30)</f>
        <v>0</v>
      </c>
      <c r="R30" s="343">
        <v>0</v>
      </c>
      <c r="S30" s="248">
        <v>0</v>
      </c>
      <c r="T30" s="248">
        <v>131</v>
      </c>
      <c r="U30" s="248">
        <v>26</v>
      </c>
      <c r="V30" s="254">
        <v>0</v>
      </c>
      <c r="W30" s="248">
        <v>85</v>
      </c>
      <c r="X30" s="358"/>
      <c r="Y30" s="358"/>
      <c r="Z30" s="358"/>
      <c r="AA30" s="358"/>
      <c r="AB30" s="358"/>
      <c r="AC30" s="358"/>
      <c r="AD30" s="358"/>
      <c r="AE30" s="359"/>
      <c r="AF30" s="329" t="s">
        <v>853</v>
      </c>
    </row>
    <row r="31" spans="1:87" x14ac:dyDescent="0.25">
      <c r="A31" s="323"/>
      <c r="B31" s="340">
        <v>44623</v>
      </c>
      <c r="C31" s="255">
        <v>1</v>
      </c>
      <c r="D31" s="325">
        <v>1</v>
      </c>
      <c r="E31" s="341">
        <v>0</v>
      </c>
      <c r="F31" s="341">
        <v>0</v>
      </c>
      <c r="G31" s="255" t="s">
        <v>19</v>
      </c>
      <c r="H31" s="325">
        <v>1</v>
      </c>
      <c r="I31" s="347"/>
      <c r="J31" s="347"/>
      <c r="K31" s="347"/>
      <c r="L31" s="347"/>
      <c r="M31" s="347"/>
      <c r="N31" s="347"/>
      <c r="O31" s="347"/>
      <c r="P31" s="347"/>
      <c r="Q31" s="342">
        <f t="shared" si="1"/>
        <v>3</v>
      </c>
      <c r="R31" s="343">
        <v>145</v>
      </c>
      <c r="S31" s="248">
        <v>81</v>
      </c>
      <c r="T31" s="248">
        <v>56</v>
      </c>
      <c r="U31" s="248">
        <v>7</v>
      </c>
      <c r="V31" s="254">
        <v>0</v>
      </c>
      <c r="W31" s="248">
        <v>12</v>
      </c>
      <c r="X31" s="358"/>
      <c r="Y31" s="358"/>
      <c r="Z31" s="358"/>
      <c r="AA31" s="358"/>
      <c r="AB31" s="358"/>
      <c r="AC31" s="358"/>
      <c r="AD31" s="358"/>
      <c r="AE31" s="359"/>
      <c r="AF31" s="329" t="s">
        <v>854</v>
      </c>
    </row>
    <row r="32" spans="1:87" x14ac:dyDescent="0.25">
      <c r="A32" s="323"/>
      <c r="B32" s="340">
        <v>44630</v>
      </c>
      <c r="C32" s="255">
        <v>2</v>
      </c>
      <c r="D32" s="325">
        <v>0</v>
      </c>
      <c r="E32" s="341">
        <v>0</v>
      </c>
      <c r="F32" s="341">
        <v>0</v>
      </c>
      <c r="G32" s="255" t="s">
        <v>19</v>
      </c>
      <c r="H32" s="325">
        <v>1</v>
      </c>
      <c r="I32" s="347"/>
      <c r="J32" s="347"/>
      <c r="K32" s="347"/>
      <c r="L32" s="347"/>
      <c r="M32" s="347"/>
      <c r="N32" s="347"/>
      <c r="O32" s="347"/>
      <c r="P32" s="347"/>
      <c r="Q32" s="342">
        <f t="shared" si="1"/>
        <v>3</v>
      </c>
      <c r="R32" s="343">
        <v>168</v>
      </c>
      <c r="S32" s="248">
        <v>150</v>
      </c>
      <c r="T32" s="248">
        <v>96</v>
      </c>
      <c r="U32" s="248">
        <v>31</v>
      </c>
      <c r="V32" s="254">
        <v>0</v>
      </c>
      <c r="W32" s="248">
        <v>8</v>
      </c>
      <c r="X32" s="358"/>
      <c r="Y32" s="358"/>
      <c r="Z32" s="358"/>
      <c r="AA32" s="358"/>
      <c r="AB32" s="358"/>
      <c r="AC32" s="358"/>
      <c r="AD32" s="358"/>
      <c r="AE32" s="359"/>
      <c r="AF32" s="329" t="s">
        <v>860</v>
      </c>
    </row>
    <row r="33" spans="1:87" x14ac:dyDescent="0.25">
      <c r="A33" s="323"/>
      <c r="B33" s="340">
        <v>44637</v>
      </c>
      <c r="C33" s="255">
        <v>280</v>
      </c>
      <c r="D33" s="325">
        <v>166</v>
      </c>
      <c r="E33" s="341">
        <v>136</v>
      </c>
      <c r="F33" s="341">
        <v>18</v>
      </c>
      <c r="G33" s="255" t="s">
        <v>19</v>
      </c>
      <c r="H33" s="325">
        <v>67</v>
      </c>
      <c r="I33" s="347"/>
      <c r="J33" s="347"/>
      <c r="K33" s="347"/>
      <c r="L33" s="347"/>
      <c r="M33" s="347"/>
      <c r="N33" s="347"/>
      <c r="O33" s="347"/>
      <c r="P33" s="347"/>
      <c r="Q33" s="342">
        <f t="shared" si="1"/>
        <v>667</v>
      </c>
      <c r="R33" s="370">
        <v>166</v>
      </c>
      <c r="S33" s="248">
        <v>137</v>
      </c>
      <c r="T33" s="248">
        <v>104</v>
      </c>
      <c r="U33" s="248">
        <v>36</v>
      </c>
      <c r="V33" s="254">
        <v>0</v>
      </c>
      <c r="W33" s="248">
        <v>7</v>
      </c>
      <c r="X33" s="358"/>
      <c r="Y33" s="358"/>
      <c r="Z33" s="358"/>
      <c r="AA33" s="358"/>
      <c r="AB33" s="358"/>
      <c r="AC33" s="358"/>
      <c r="AD33" s="358"/>
      <c r="AE33" s="359"/>
      <c r="AF33" s="329" t="s">
        <v>861</v>
      </c>
    </row>
    <row r="34" spans="1:87" x14ac:dyDescent="0.25">
      <c r="A34" s="323"/>
      <c r="B34" s="340">
        <v>44641</v>
      </c>
      <c r="C34" s="255">
        <v>8</v>
      </c>
      <c r="D34" s="325">
        <v>38</v>
      </c>
      <c r="E34" s="341">
        <v>35</v>
      </c>
      <c r="F34" s="341">
        <v>2</v>
      </c>
      <c r="G34" s="255" t="s">
        <v>19</v>
      </c>
      <c r="H34" s="325">
        <v>14</v>
      </c>
      <c r="I34" s="347"/>
      <c r="J34" s="347"/>
      <c r="K34" s="347"/>
      <c r="L34" s="347"/>
      <c r="M34" s="347"/>
      <c r="N34" s="347"/>
      <c r="O34" s="347"/>
      <c r="P34" s="347"/>
      <c r="Q34" s="342">
        <f t="shared" si="1"/>
        <v>97</v>
      </c>
      <c r="R34" s="343">
        <v>96</v>
      </c>
      <c r="S34" s="248">
        <v>96</v>
      </c>
      <c r="T34" s="248">
        <v>94</v>
      </c>
      <c r="U34" s="248">
        <v>34</v>
      </c>
      <c r="V34" s="254">
        <v>0</v>
      </c>
      <c r="W34" s="248">
        <v>0</v>
      </c>
      <c r="X34" s="358"/>
      <c r="Y34" s="358"/>
      <c r="Z34" s="358"/>
      <c r="AA34" s="358"/>
      <c r="AB34" s="358"/>
      <c r="AC34" s="358"/>
      <c r="AD34" s="358"/>
      <c r="AE34" s="359"/>
      <c r="AF34" s="329" t="s">
        <v>862</v>
      </c>
    </row>
    <row r="35" spans="1:87" x14ac:dyDescent="0.25">
      <c r="A35" s="323"/>
      <c r="B35" s="340">
        <v>44644</v>
      </c>
      <c r="C35" s="255">
        <v>5</v>
      </c>
      <c r="D35" s="325">
        <v>11</v>
      </c>
      <c r="E35" s="341">
        <v>4</v>
      </c>
      <c r="F35" s="341">
        <v>1</v>
      </c>
      <c r="G35" s="255" t="s">
        <v>19</v>
      </c>
      <c r="H35" s="325">
        <v>6</v>
      </c>
      <c r="I35" s="347"/>
      <c r="J35" s="347"/>
      <c r="K35" s="347"/>
      <c r="L35" s="347"/>
      <c r="M35" s="347"/>
      <c r="N35" s="347"/>
      <c r="O35" s="347"/>
      <c r="P35" s="347"/>
      <c r="Q35" s="342">
        <f t="shared" si="1"/>
        <v>27</v>
      </c>
      <c r="R35" s="343">
        <v>70</v>
      </c>
      <c r="S35" s="248">
        <v>67</v>
      </c>
      <c r="T35" s="248">
        <v>29</v>
      </c>
      <c r="U35" s="248">
        <v>17</v>
      </c>
      <c r="V35" s="254">
        <v>0</v>
      </c>
      <c r="W35" s="248">
        <v>0</v>
      </c>
      <c r="X35" s="358"/>
      <c r="Y35" s="358"/>
      <c r="Z35" s="358"/>
      <c r="AA35" s="358"/>
      <c r="AB35" s="358"/>
      <c r="AC35" s="358"/>
      <c r="AD35" s="358"/>
      <c r="AE35" s="359"/>
      <c r="AF35" s="329" t="s">
        <v>863</v>
      </c>
    </row>
    <row r="36" spans="1:87" x14ac:dyDescent="0.25">
      <c r="A36" s="323"/>
      <c r="B36" s="340">
        <v>44651</v>
      </c>
      <c r="C36" s="255">
        <v>3</v>
      </c>
      <c r="D36" s="325">
        <v>4</v>
      </c>
      <c r="E36" s="341">
        <v>9</v>
      </c>
      <c r="F36" s="341">
        <v>4</v>
      </c>
      <c r="G36" s="255" t="s">
        <v>19</v>
      </c>
      <c r="H36" s="325">
        <v>1</v>
      </c>
      <c r="I36" s="347"/>
      <c r="J36" s="347"/>
      <c r="K36" s="347"/>
      <c r="L36" s="347"/>
      <c r="M36" s="347"/>
      <c r="N36" s="347"/>
      <c r="O36" s="347"/>
      <c r="P36" s="347"/>
      <c r="Q36" s="342">
        <f t="shared" si="1"/>
        <v>21</v>
      </c>
      <c r="R36" s="343">
        <v>168</v>
      </c>
      <c r="S36" s="248">
        <v>168</v>
      </c>
      <c r="T36" s="248">
        <v>146</v>
      </c>
      <c r="U36" s="248">
        <v>96</v>
      </c>
      <c r="V36" s="254">
        <v>0</v>
      </c>
      <c r="W36" s="248">
        <v>1</v>
      </c>
      <c r="X36" s="358"/>
      <c r="Y36" s="358"/>
      <c r="Z36" s="358"/>
      <c r="AA36" s="358"/>
      <c r="AB36" s="358"/>
      <c r="AC36" s="358"/>
      <c r="AD36" s="358"/>
      <c r="AE36" s="359"/>
      <c r="AF36" s="329" t="s">
        <v>864</v>
      </c>
    </row>
    <row r="37" spans="1:87" s="257" customFormat="1" ht="13.8" thickBot="1" x14ac:dyDescent="0.3">
      <c r="A37" s="296"/>
      <c r="B37" s="287"/>
      <c r="C37" s="263"/>
      <c r="D37" s="263"/>
      <c r="E37" s="263"/>
      <c r="F37" s="263"/>
      <c r="G37" s="288"/>
      <c r="H37" s="263"/>
      <c r="I37" s="348"/>
      <c r="J37" s="348"/>
      <c r="K37" s="348"/>
      <c r="L37" s="348"/>
      <c r="M37" s="348"/>
      <c r="N37" s="348"/>
      <c r="O37" s="348"/>
      <c r="P37" s="348"/>
      <c r="Q37" s="297"/>
      <c r="R37" s="305"/>
      <c r="S37" s="264"/>
      <c r="T37" s="264"/>
      <c r="U37" s="264"/>
      <c r="V37" s="264"/>
      <c r="W37" s="264"/>
      <c r="X37" s="356"/>
      <c r="Y37" s="356"/>
      <c r="Z37" s="356"/>
      <c r="AA37" s="356"/>
      <c r="AB37" s="356"/>
      <c r="AC37" s="356"/>
      <c r="AD37" s="356"/>
      <c r="AE37" s="357"/>
      <c r="AF37" s="302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</row>
    <row r="38" spans="1:87" x14ac:dyDescent="0.25">
      <c r="A38" s="295" t="s">
        <v>118</v>
      </c>
      <c r="B38" s="266">
        <v>44552</v>
      </c>
      <c r="C38" s="270">
        <v>0</v>
      </c>
      <c r="D38" s="268">
        <v>0</v>
      </c>
      <c r="E38" s="270">
        <v>0</v>
      </c>
      <c r="F38" s="270">
        <v>0</v>
      </c>
      <c r="G38" s="270">
        <v>0</v>
      </c>
      <c r="H38" s="270">
        <v>0</v>
      </c>
      <c r="I38" s="344"/>
      <c r="J38" s="344"/>
      <c r="K38" s="344"/>
      <c r="L38" s="344"/>
      <c r="M38" s="344"/>
      <c r="N38" s="344"/>
      <c r="O38" s="344"/>
      <c r="P38" s="344"/>
      <c r="Q38" s="322">
        <f>SUM(C38:P38)</f>
        <v>0</v>
      </c>
      <c r="R38" s="316"/>
      <c r="S38" s="268"/>
      <c r="T38" s="289"/>
      <c r="U38" s="289"/>
      <c r="V38" s="289"/>
      <c r="W38" s="289"/>
      <c r="X38" s="351"/>
      <c r="Y38" s="351"/>
      <c r="Z38" s="351"/>
      <c r="AA38" s="351"/>
      <c r="AB38" s="351"/>
      <c r="AC38" s="351"/>
      <c r="AD38" s="351"/>
      <c r="AE38" s="352"/>
      <c r="AF38" s="303" t="s">
        <v>829</v>
      </c>
    </row>
    <row r="39" spans="1:87" x14ac:dyDescent="0.25">
      <c r="A39" s="294"/>
      <c r="B39" s="146">
        <v>44588</v>
      </c>
      <c r="C39" s="162" t="s">
        <v>833</v>
      </c>
      <c r="D39" s="161" t="s">
        <v>833</v>
      </c>
      <c r="E39" s="162">
        <v>2</v>
      </c>
      <c r="F39" s="162">
        <v>5</v>
      </c>
      <c r="G39" s="162">
        <v>0</v>
      </c>
      <c r="H39" s="162">
        <v>4</v>
      </c>
      <c r="I39" s="345"/>
      <c r="J39" s="345"/>
      <c r="K39" s="345"/>
      <c r="L39" s="345"/>
      <c r="M39" s="345"/>
      <c r="N39" s="345"/>
      <c r="O39" s="345"/>
      <c r="P39" s="345"/>
      <c r="Q39" s="321">
        <f>SUM(C39:P39)</f>
        <v>11</v>
      </c>
      <c r="R39" s="317">
        <v>0</v>
      </c>
      <c r="S39" s="161">
        <v>0</v>
      </c>
      <c r="T39" s="138">
        <v>730.7</v>
      </c>
      <c r="U39" s="138">
        <v>176.8</v>
      </c>
      <c r="V39" s="138">
        <v>71.2</v>
      </c>
      <c r="W39" s="138">
        <v>502.7</v>
      </c>
      <c r="X39" s="354"/>
      <c r="Y39" s="354"/>
      <c r="Z39" s="354"/>
      <c r="AA39" s="354"/>
      <c r="AB39" s="354"/>
      <c r="AC39" s="354"/>
      <c r="AD39" s="354"/>
      <c r="AE39" s="355"/>
      <c r="AF39" s="304" t="s">
        <v>834</v>
      </c>
    </row>
    <row r="40" spans="1:87" x14ac:dyDescent="0.25">
      <c r="A40" s="323"/>
      <c r="B40" s="324">
        <v>44616</v>
      </c>
      <c r="C40" s="325">
        <v>0</v>
      </c>
      <c r="D40" s="326">
        <v>0</v>
      </c>
      <c r="E40" s="325">
        <v>3</v>
      </c>
      <c r="F40" s="325">
        <v>5</v>
      </c>
      <c r="G40" s="325">
        <v>1</v>
      </c>
      <c r="H40" s="325">
        <v>4</v>
      </c>
      <c r="I40" s="347"/>
      <c r="J40" s="347"/>
      <c r="K40" s="347"/>
      <c r="L40" s="347"/>
      <c r="M40" s="347"/>
      <c r="N40" s="347"/>
      <c r="O40" s="347"/>
      <c r="P40" s="347"/>
      <c r="Q40" s="321">
        <f>SUM(C40:P40)</f>
        <v>13</v>
      </c>
      <c r="R40" s="338">
        <v>55</v>
      </c>
      <c r="S40" s="326">
        <v>4</v>
      </c>
      <c r="T40" s="339">
        <v>305</v>
      </c>
      <c r="U40" s="339">
        <v>302</v>
      </c>
      <c r="V40" s="339">
        <v>86</v>
      </c>
      <c r="W40" s="339">
        <v>415</v>
      </c>
      <c r="X40" s="358"/>
      <c r="Y40" s="358"/>
      <c r="Z40" s="358"/>
      <c r="AA40" s="358"/>
      <c r="AB40" s="358"/>
      <c r="AC40" s="358"/>
      <c r="AD40" s="358"/>
      <c r="AE40" s="359"/>
      <c r="AF40" s="329" t="s">
        <v>849</v>
      </c>
    </row>
    <row r="41" spans="1:87" x14ac:dyDescent="0.25">
      <c r="A41" s="323"/>
      <c r="B41" s="324">
        <v>44644</v>
      </c>
      <c r="C41" s="325">
        <v>235</v>
      </c>
      <c r="D41" s="326">
        <v>0</v>
      </c>
      <c r="E41" s="325">
        <v>18</v>
      </c>
      <c r="F41" s="325">
        <v>215</v>
      </c>
      <c r="G41" s="325">
        <v>42</v>
      </c>
      <c r="H41" s="325">
        <v>228</v>
      </c>
      <c r="I41" s="347"/>
      <c r="J41" s="347"/>
      <c r="K41" s="347"/>
      <c r="L41" s="347"/>
      <c r="M41" s="347"/>
      <c r="N41" s="347"/>
      <c r="O41" s="347"/>
      <c r="P41" s="347"/>
      <c r="Q41" s="342">
        <f>SUM(C41:P41)</f>
        <v>738</v>
      </c>
      <c r="R41" s="338">
        <v>558</v>
      </c>
      <c r="S41" s="326">
        <v>0.6</v>
      </c>
      <c r="T41" s="339">
        <v>304</v>
      </c>
      <c r="U41" s="339">
        <v>157</v>
      </c>
      <c r="V41" s="339">
        <v>187</v>
      </c>
      <c r="W41" s="339">
        <v>381</v>
      </c>
      <c r="X41" s="358"/>
      <c r="Y41" s="358"/>
      <c r="Z41" s="358"/>
      <c r="AA41" s="358"/>
      <c r="AB41" s="358"/>
      <c r="AC41" s="358"/>
      <c r="AD41" s="358"/>
      <c r="AE41" s="359"/>
      <c r="AF41" s="329" t="s">
        <v>857</v>
      </c>
    </row>
    <row r="42" spans="1:87" s="257" customFormat="1" ht="13.8" thickBot="1" x14ac:dyDescent="0.3">
      <c r="A42" s="292"/>
      <c r="B42" s="262"/>
      <c r="C42" s="261"/>
      <c r="D42" s="281"/>
      <c r="E42" s="281"/>
      <c r="F42" s="281"/>
      <c r="G42" s="281"/>
      <c r="H42" s="281"/>
      <c r="I42" s="349"/>
      <c r="J42" s="346"/>
      <c r="K42" s="346"/>
      <c r="L42" s="346"/>
      <c r="M42" s="346"/>
      <c r="N42" s="346"/>
      <c r="O42" s="346"/>
      <c r="P42" s="346"/>
      <c r="Q42" s="297"/>
      <c r="R42" s="292"/>
      <c r="S42" s="261"/>
      <c r="T42" s="261"/>
      <c r="U42" s="261"/>
      <c r="V42" s="261"/>
      <c r="W42" s="261"/>
      <c r="X42" s="346"/>
      <c r="Y42" s="346"/>
      <c r="Z42" s="346"/>
      <c r="AA42" s="346"/>
      <c r="AB42" s="346"/>
      <c r="AC42" s="346"/>
      <c r="AD42" s="346"/>
      <c r="AE42" s="360"/>
      <c r="AF42" s="302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</row>
    <row r="43" spans="1:87" s="25" customFormat="1" x14ac:dyDescent="0.25">
      <c r="A43" s="103" t="s">
        <v>842</v>
      </c>
      <c r="B43" s="258"/>
      <c r="D43" s="33"/>
      <c r="E43" s="33"/>
      <c r="F43" s="33"/>
      <c r="G43" s="33"/>
      <c r="H43" s="33"/>
      <c r="I43" s="33"/>
    </row>
    <row r="44" spans="1:87" x14ac:dyDescent="0.25">
      <c r="A44" s="95" t="s">
        <v>841</v>
      </c>
      <c r="C44"/>
      <c r="D44" s="11"/>
      <c r="E44" s="11"/>
      <c r="F44" s="11"/>
      <c r="G44" s="11"/>
      <c r="H44" s="11"/>
      <c r="I44" s="11"/>
      <c r="R44"/>
      <c r="S44"/>
      <c r="T44"/>
      <c r="U44"/>
      <c r="V44"/>
      <c r="W44"/>
    </row>
    <row r="45" spans="1:87" x14ac:dyDescent="0.25">
      <c r="C45"/>
      <c r="D45" s="11"/>
      <c r="E45" s="11"/>
      <c r="F45" s="11"/>
      <c r="G45" s="11"/>
      <c r="H45" s="11"/>
      <c r="I45" s="11"/>
      <c r="R45"/>
      <c r="S45"/>
      <c r="T45"/>
      <c r="U45"/>
      <c r="V45"/>
      <c r="W45"/>
    </row>
    <row r="46" spans="1:87" x14ac:dyDescent="0.25">
      <c r="C46"/>
      <c r="D46" s="11"/>
      <c r="E46" s="11"/>
      <c r="F46" s="11"/>
      <c r="G46" s="11"/>
      <c r="H46" s="11"/>
      <c r="I46" s="11"/>
      <c r="R46"/>
      <c r="S46"/>
      <c r="T46"/>
      <c r="U46"/>
      <c r="V46"/>
      <c r="W46"/>
    </row>
    <row r="47" spans="1:87" x14ac:dyDescent="0.25">
      <c r="C47"/>
      <c r="D47" s="11"/>
      <c r="E47" s="11"/>
      <c r="F47" s="11"/>
      <c r="G47" s="11"/>
      <c r="H47" s="11"/>
      <c r="I47" s="11"/>
      <c r="R47"/>
      <c r="S47"/>
      <c r="T47"/>
      <c r="U47"/>
      <c r="V47"/>
      <c r="W47"/>
    </row>
    <row r="48" spans="1:87" x14ac:dyDescent="0.25">
      <c r="C48"/>
      <c r="D48" s="11"/>
      <c r="E48" s="11"/>
      <c r="F48" s="11"/>
      <c r="G48" s="11"/>
      <c r="H48" s="11"/>
      <c r="I48" s="11"/>
      <c r="R48"/>
      <c r="S48"/>
      <c r="T48"/>
      <c r="U48"/>
      <c r="V48"/>
      <c r="W48"/>
    </row>
    <row r="49" spans="3:23" x14ac:dyDescent="0.25">
      <c r="C49"/>
      <c r="D49" s="11"/>
      <c r="E49" s="11"/>
      <c r="F49" s="11"/>
      <c r="G49" s="11"/>
      <c r="H49" s="11"/>
      <c r="I49" s="11"/>
      <c r="R49"/>
      <c r="S49"/>
      <c r="T49"/>
      <c r="U49"/>
      <c r="V49"/>
      <c r="W49"/>
    </row>
    <row r="50" spans="3:23" x14ac:dyDescent="0.25">
      <c r="C50"/>
      <c r="D50" s="11"/>
      <c r="E50" s="11"/>
      <c r="F50" s="11"/>
      <c r="G50" s="11"/>
      <c r="H50" s="11"/>
      <c r="I50" s="11"/>
      <c r="R50"/>
      <c r="S50"/>
      <c r="T50"/>
      <c r="U50"/>
      <c r="V50"/>
      <c r="W50"/>
    </row>
    <row r="51" spans="3:23" x14ac:dyDescent="0.25">
      <c r="C51"/>
      <c r="D51" s="11"/>
      <c r="E51" s="11"/>
      <c r="F51" s="11"/>
      <c r="G51" s="11"/>
      <c r="H51" s="11"/>
      <c r="I51" s="11"/>
      <c r="R51"/>
      <c r="S51"/>
      <c r="T51"/>
      <c r="U51"/>
      <c r="V51"/>
      <c r="W51"/>
    </row>
  </sheetData>
  <mergeCells count="2">
    <mergeCell ref="C3:P3"/>
    <mergeCell ref="R3:AE3"/>
  </mergeCells>
  <pageMargins left="0.7" right="0.7" top="0.75" bottom="0.75" header="0.3" footer="0.3"/>
  <pageSetup orientation="portrait" r:id="rId1"/>
  <ignoredErrors>
    <ignoredError sqref="Q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2"/>
  <sheetViews>
    <sheetView topLeftCell="A28" workbookViewId="0">
      <selection activeCell="E121" sqref="E121"/>
    </sheetView>
  </sheetViews>
  <sheetFormatPr defaultRowHeight="13.2" x14ac:dyDescent="0.25"/>
  <cols>
    <col min="3" max="3" width="12" style="4" customWidth="1"/>
    <col min="8" max="9" width="9.109375" style="2" customWidth="1"/>
  </cols>
  <sheetData>
    <row r="1" spans="1:20" x14ac:dyDescent="0.25">
      <c r="A1" s="8" t="s">
        <v>101</v>
      </c>
    </row>
    <row r="3" spans="1:20" x14ac:dyDescent="0.25">
      <c r="A3" t="s">
        <v>0</v>
      </c>
      <c r="C3" s="4" t="s">
        <v>1</v>
      </c>
      <c r="E3" t="s">
        <v>9</v>
      </c>
      <c r="H3" s="2" t="s">
        <v>4</v>
      </c>
      <c r="J3" t="s">
        <v>7</v>
      </c>
    </row>
    <row r="4" spans="1:20" x14ac:dyDescent="0.25">
      <c r="A4" s="6"/>
      <c r="B4" s="6"/>
      <c r="C4" s="9"/>
      <c r="D4" s="6"/>
      <c r="E4" s="6"/>
      <c r="F4" s="6"/>
      <c r="G4" s="6"/>
      <c r="H4" s="7" t="s">
        <v>5</v>
      </c>
      <c r="I4" s="7" t="s">
        <v>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0" x14ac:dyDescent="0.25">
      <c r="A6" t="s">
        <v>10</v>
      </c>
      <c r="C6" s="4" t="s">
        <v>13</v>
      </c>
      <c r="E6" t="s">
        <v>11</v>
      </c>
      <c r="H6" s="5" t="s">
        <v>19</v>
      </c>
      <c r="I6" s="5" t="s">
        <v>19</v>
      </c>
    </row>
    <row r="7" spans="1:20" x14ac:dyDescent="0.25">
      <c r="A7" t="s">
        <v>10</v>
      </c>
      <c r="C7" s="4" t="s">
        <v>16</v>
      </c>
      <c r="E7" t="s">
        <v>11</v>
      </c>
      <c r="H7" s="5" t="s">
        <v>19</v>
      </c>
      <c r="I7" s="5" t="s">
        <v>19</v>
      </c>
    </row>
    <row r="8" spans="1:20" x14ac:dyDescent="0.25">
      <c r="A8" t="s">
        <v>10</v>
      </c>
      <c r="C8" s="4" t="s">
        <v>24</v>
      </c>
      <c r="E8" t="s">
        <v>11</v>
      </c>
      <c r="H8" s="5" t="s">
        <v>19</v>
      </c>
      <c r="I8" s="5" t="s">
        <v>19</v>
      </c>
    </row>
    <row r="9" spans="1:20" x14ac:dyDescent="0.25">
      <c r="A9" t="s">
        <v>10</v>
      </c>
      <c r="C9" s="4" t="s">
        <v>26</v>
      </c>
      <c r="E9" t="s">
        <v>11</v>
      </c>
      <c r="H9" s="5" t="s">
        <v>19</v>
      </c>
      <c r="I9" s="5" t="s">
        <v>19</v>
      </c>
    </row>
    <row r="10" spans="1:20" x14ac:dyDescent="0.25">
      <c r="A10" t="s">
        <v>10</v>
      </c>
      <c r="C10" s="4" t="s">
        <v>27</v>
      </c>
      <c r="E10" t="s">
        <v>17</v>
      </c>
      <c r="H10" s="5">
        <v>15</v>
      </c>
      <c r="I10" s="5">
        <v>59</v>
      </c>
      <c r="J10" t="s">
        <v>28</v>
      </c>
    </row>
    <row r="11" spans="1:20" x14ac:dyDescent="0.25">
      <c r="A11" t="s">
        <v>10</v>
      </c>
      <c r="C11" s="4" t="s">
        <v>31</v>
      </c>
      <c r="E11" t="s">
        <v>11</v>
      </c>
      <c r="H11" s="5" t="s">
        <v>19</v>
      </c>
      <c r="I11" s="5" t="s">
        <v>19</v>
      </c>
    </row>
    <row r="12" spans="1:20" x14ac:dyDescent="0.25">
      <c r="A12" t="s">
        <v>10</v>
      </c>
      <c r="C12" s="4" t="s">
        <v>32</v>
      </c>
      <c r="E12" t="s">
        <v>11</v>
      </c>
      <c r="H12" s="5" t="s">
        <v>19</v>
      </c>
      <c r="I12" s="5" t="s">
        <v>19</v>
      </c>
    </row>
    <row r="13" spans="1:20" x14ac:dyDescent="0.25">
      <c r="A13" t="s">
        <v>10</v>
      </c>
      <c r="C13" s="4" t="s">
        <v>33</v>
      </c>
      <c r="E13" t="s">
        <v>11</v>
      </c>
      <c r="H13" s="5" t="s">
        <v>19</v>
      </c>
      <c r="I13" s="5" t="s">
        <v>19</v>
      </c>
    </row>
    <row r="14" spans="1:20" x14ac:dyDescent="0.25">
      <c r="A14" t="s">
        <v>10</v>
      </c>
      <c r="C14" s="4" t="s">
        <v>35</v>
      </c>
      <c r="E14" t="s">
        <v>11</v>
      </c>
      <c r="H14" s="5" t="s">
        <v>19</v>
      </c>
      <c r="I14" s="5" t="s">
        <v>19</v>
      </c>
    </row>
    <row r="15" spans="1:20" x14ac:dyDescent="0.25">
      <c r="A15" t="s">
        <v>10</v>
      </c>
      <c r="C15" s="4" t="s">
        <v>36</v>
      </c>
      <c r="E15" t="s">
        <v>37</v>
      </c>
      <c r="H15" s="5">
        <v>30</v>
      </c>
      <c r="I15" s="5">
        <v>1</v>
      </c>
      <c r="J15" t="s">
        <v>38</v>
      </c>
    </row>
    <row r="16" spans="1:20" x14ac:dyDescent="0.25">
      <c r="A16" t="s">
        <v>10</v>
      </c>
      <c r="C16" s="4" t="s">
        <v>41</v>
      </c>
      <c r="E16" t="s">
        <v>11</v>
      </c>
      <c r="H16" s="5" t="s">
        <v>19</v>
      </c>
      <c r="I16" s="5" t="s">
        <v>19</v>
      </c>
    </row>
    <row r="17" spans="1:9" x14ac:dyDescent="0.25">
      <c r="A17" t="s">
        <v>10</v>
      </c>
      <c r="C17" s="4" t="s">
        <v>42</v>
      </c>
      <c r="E17" t="s">
        <v>11</v>
      </c>
      <c r="H17" s="5" t="s">
        <v>19</v>
      </c>
      <c r="I17" s="5" t="s">
        <v>19</v>
      </c>
    </row>
    <row r="18" spans="1:9" x14ac:dyDescent="0.25">
      <c r="A18" t="s">
        <v>10</v>
      </c>
      <c r="C18" s="4" t="s">
        <v>43</v>
      </c>
      <c r="E18" t="s">
        <v>11</v>
      </c>
      <c r="H18" s="5" t="s">
        <v>19</v>
      </c>
      <c r="I18" s="5" t="s">
        <v>19</v>
      </c>
    </row>
    <row r="19" spans="1:9" x14ac:dyDescent="0.25">
      <c r="A19" t="s">
        <v>10</v>
      </c>
      <c r="C19" s="4" t="s">
        <v>46</v>
      </c>
      <c r="E19" t="s">
        <v>11</v>
      </c>
      <c r="H19" s="5" t="s">
        <v>19</v>
      </c>
      <c r="I19" s="5" t="s">
        <v>19</v>
      </c>
    </row>
    <row r="20" spans="1:9" x14ac:dyDescent="0.25">
      <c r="A20" t="s">
        <v>10</v>
      </c>
      <c r="C20" s="4" t="s">
        <v>47</v>
      </c>
      <c r="E20" t="s">
        <v>11</v>
      </c>
      <c r="H20" s="5" t="s">
        <v>19</v>
      </c>
      <c r="I20" s="5" t="s">
        <v>19</v>
      </c>
    </row>
    <row r="21" spans="1:9" x14ac:dyDescent="0.25">
      <c r="A21" t="s">
        <v>10</v>
      </c>
      <c r="C21" s="4" t="s">
        <v>48</v>
      </c>
      <c r="E21" t="s">
        <v>11</v>
      </c>
      <c r="H21" s="5" t="s">
        <v>19</v>
      </c>
      <c r="I21" s="5" t="s">
        <v>19</v>
      </c>
    </row>
    <row r="22" spans="1:9" x14ac:dyDescent="0.25">
      <c r="A22" t="s">
        <v>10</v>
      </c>
      <c r="C22" s="4" t="s">
        <v>50</v>
      </c>
      <c r="E22" t="s">
        <v>11</v>
      </c>
      <c r="H22" s="5" t="s">
        <v>19</v>
      </c>
      <c r="I22" s="5" t="s">
        <v>19</v>
      </c>
    </row>
    <row r="23" spans="1:9" x14ac:dyDescent="0.25">
      <c r="A23" t="s">
        <v>10</v>
      </c>
      <c r="C23" s="4" t="s">
        <v>51</v>
      </c>
      <c r="E23" t="s">
        <v>11</v>
      </c>
      <c r="H23" s="5" t="s">
        <v>19</v>
      </c>
      <c r="I23" s="5" t="s">
        <v>19</v>
      </c>
    </row>
    <row r="24" spans="1:9" x14ac:dyDescent="0.25">
      <c r="A24" t="s">
        <v>10</v>
      </c>
      <c r="C24" s="4" t="s">
        <v>52</v>
      </c>
      <c r="E24" t="s">
        <v>11</v>
      </c>
      <c r="H24" s="5" t="s">
        <v>19</v>
      </c>
      <c r="I24" s="5" t="s">
        <v>19</v>
      </c>
    </row>
    <row r="25" spans="1:9" x14ac:dyDescent="0.25">
      <c r="A25" t="s">
        <v>10</v>
      </c>
      <c r="C25" s="4" t="s">
        <v>53</v>
      </c>
      <c r="E25" t="s">
        <v>11</v>
      </c>
      <c r="H25" s="5" t="s">
        <v>19</v>
      </c>
      <c r="I25" s="5" t="s">
        <v>19</v>
      </c>
    </row>
    <row r="26" spans="1:9" x14ac:dyDescent="0.25">
      <c r="A26" t="s">
        <v>10</v>
      </c>
      <c r="C26" s="4" t="s">
        <v>58</v>
      </c>
      <c r="E26" t="s">
        <v>11</v>
      </c>
      <c r="H26" s="5" t="s">
        <v>19</v>
      </c>
      <c r="I26" s="5" t="s">
        <v>19</v>
      </c>
    </row>
    <row r="27" spans="1:9" x14ac:dyDescent="0.25">
      <c r="A27" t="s">
        <v>10</v>
      </c>
      <c r="C27" s="4" t="s">
        <v>59</v>
      </c>
      <c r="E27" t="s">
        <v>11</v>
      </c>
      <c r="H27" s="5" t="s">
        <v>19</v>
      </c>
      <c r="I27" s="5" t="s">
        <v>19</v>
      </c>
    </row>
    <row r="28" spans="1:9" x14ac:dyDescent="0.25">
      <c r="A28" t="s">
        <v>10</v>
      </c>
      <c r="C28" s="4" t="s">
        <v>63</v>
      </c>
      <c r="E28" t="s">
        <v>11</v>
      </c>
      <c r="H28" s="5" t="s">
        <v>19</v>
      </c>
      <c r="I28" s="5" t="s">
        <v>19</v>
      </c>
    </row>
    <row r="29" spans="1:9" x14ac:dyDescent="0.25">
      <c r="A29" t="s">
        <v>10</v>
      </c>
      <c r="C29" s="4" t="s">
        <v>65</v>
      </c>
      <c r="E29" t="s">
        <v>11</v>
      </c>
      <c r="H29" s="5" t="s">
        <v>19</v>
      </c>
      <c r="I29" s="5" t="s">
        <v>19</v>
      </c>
    </row>
    <row r="30" spans="1:9" x14ac:dyDescent="0.25">
      <c r="A30" t="s">
        <v>10</v>
      </c>
      <c r="C30" s="4" t="s">
        <v>66</v>
      </c>
      <c r="E30" t="s">
        <v>11</v>
      </c>
      <c r="H30" s="5" t="s">
        <v>19</v>
      </c>
      <c r="I30" s="5" t="s">
        <v>19</v>
      </c>
    </row>
    <row r="31" spans="1:9" x14ac:dyDescent="0.25">
      <c r="A31" t="s">
        <v>10</v>
      </c>
      <c r="C31" s="4" t="s">
        <v>69</v>
      </c>
      <c r="E31" t="s">
        <v>11</v>
      </c>
      <c r="H31" s="5" t="s">
        <v>19</v>
      </c>
      <c r="I31" s="5" t="s">
        <v>19</v>
      </c>
    </row>
    <row r="32" spans="1:9" x14ac:dyDescent="0.25">
      <c r="A32" t="s">
        <v>10</v>
      </c>
      <c r="C32" s="4" t="s">
        <v>71</v>
      </c>
      <c r="E32" t="s">
        <v>11</v>
      </c>
      <c r="H32" s="5" t="s">
        <v>19</v>
      </c>
      <c r="I32" s="5" t="s">
        <v>19</v>
      </c>
    </row>
    <row r="33" spans="1:10" x14ac:dyDescent="0.25">
      <c r="A33" t="s">
        <v>10</v>
      </c>
      <c r="C33" s="4" t="s">
        <v>72</v>
      </c>
      <c r="E33" t="s">
        <v>11</v>
      </c>
      <c r="H33" s="5" t="s">
        <v>19</v>
      </c>
      <c r="I33" s="5" t="s">
        <v>19</v>
      </c>
    </row>
    <row r="34" spans="1:10" x14ac:dyDescent="0.25">
      <c r="A34" t="s">
        <v>10</v>
      </c>
      <c r="C34" s="4" t="s">
        <v>74</v>
      </c>
      <c r="E34" t="s">
        <v>11</v>
      </c>
      <c r="H34" s="5" t="s">
        <v>19</v>
      </c>
      <c r="I34" s="5" t="s">
        <v>19</v>
      </c>
    </row>
    <row r="35" spans="1:10" x14ac:dyDescent="0.25">
      <c r="A35" t="s">
        <v>10</v>
      </c>
      <c r="C35" s="4" t="s">
        <v>76</v>
      </c>
      <c r="E35" t="s">
        <v>11</v>
      </c>
      <c r="H35" s="5" t="s">
        <v>19</v>
      </c>
      <c r="I35" s="5" t="s">
        <v>19</v>
      </c>
    </row>
    <row r="36" spans="1:10" x14ac:dyDescent="0.25">
      <c r="A36" t="s">
        <v>10</v>
      </c>
      <c r="C36" s="4" t="s">
        <v>78</v>
      </c>
      <c r="E36" t="s">
        <v>11</v>
      </c>
      <c r="H36" s="5" t="s">
        <v>19</v>
      </c>
      <c r="I36" s="5" t="s">
        <v>19</v>
      </c>
    </row>
    <row r="37" spans="1:10" x14ac:dyDescent="0.25">
      <c r="A37" t="s">
        <v>10</v>
      </c>
      <c r="C37" s="4" t="s">
        <v>85</v>
      </c>
      <c r="E37" t="s">
        <v>11</v>
      </c>
      <c r="H37" s="5" t="s">
        <v>19</v>
      </c>
      <c r="I37" s="5" t="s">
        <v>19</v>
      </c>
    </row>
    <row r="38" spans="1:10" x14ac:dyDescent="0.25">
      <c r="A38" t="s">
        <v>10</v>
      </c>
      <c r="C38" s="4" t="s">
        <v>84</v>
      </c>
      <c r="E38" t="s">
        <v>11</v>
      </c>
      <c r="H38" s="5" t="s">
        <v>19</v>
      </c>
      <c r="I38" s="5" t="s">
        <v>19</v>
      </c>
    </row>
    <row r="39" spans="1:10" x14ac:dyDescent="0.25">
      <c r="A39" t="s">
        <v>10</v>
      </c>
      <c r="C39" s="4" t="s">
        <v>88</v>
      </c>
      <c r="E39" t="s">
        <v>11</v>
      </c>
      <c r="H39" s="5" t="s">
        <v>19</v>
      </c>
      <c r="I39" s="5" t="s">
        <v>19</v>
      </c>
    </row>
    <row r="40" spans="1:10" x14ac:dyDescent="0.25">
      <c r="A40" t="s">
        <v>10</v>
      </c>
      <c r="C40" s="4" t="s">
        <v>91</v>
      </c>
      <c r="E40" t="s">
        <v>11</v>
      </c>
      <c r="H40" s="5" t="s">
        <v>19</v>
      </c>
      <c r="I40" s="5" t="s">
        <v>19</v>
      </c>
    </row>
    <row r="41" spans="1:10" x14ac:dyDescent="0.25">
      <c r="A41" t="s">
        <v>10</v>
      </c>
      <c r="C41" s="4" t="s">
        <v>92</v>
      </c>
      <c r="E41" t="s">
        <v>11</v>
      </c>
      <c r="H41" s="5" t="s">
        <v>19</v>
      </c>
      <c r="I41" s="5" t="s">
        <v>19</v>
      </c>
    </row>
    <row r="42" spans="1:10" x14ac:dyDescent="0.25">
      <c r="A42" t="s">
        <v>10</v>
      </c>
      <c r="C42" s="4" t="s">
        <v>94</v>
      </c>
      <c r="E42" t="s">
        <v>11</v>
      </c>
      <c r="H42" s="5" t="s">
        <v>19</v>
      </c>
      <c r="I42" s="5" t="s">
        <v>19</v>
      </c>
    </row>
    <row r="43" spans="1:10" x14ac:dyDescent="0.25">
      <c r="A43" t="s">
        <v>10</v>
      </c>
      <c r="C43" s="4" t="s">
        <v>95</v>
      </c>
      <c r="E43" t="s">
        <v>11</v>
      </c>
      <c r="H43" s="5" t="s">
        <v>19</v>
      </c>
      <c r="I43" s="5" t="s">
        <v>19</v>
      </c>
    </row>
    <row r="44" spans="1:10" x14ac:dyDescent="0.25">
      <c r="A44" t="s">
        <v>10</v>
      </c>
      <c r="C44" s="4" t="s">
        <v>96</v>
      </c>
      <c r="E44" t="s">
        <v>11</v>
      </c>
      <c r="H44" s="5" t="s">
        <v>19</v>
      </c>
      <c r="I44" s="5" t="s">
        <v>19</v>
      </c>
    </row>
    <row r="45" spans="1:10" x14ac:dyDescent="0.25">
      <c r="A45" t="s">
        <v>10</v>
      </c>
      <c r="C45" s="4" t="s">
        <v>97</v>
      </c>
      <c r="E45" t="s">
        <v>11</v>
      </c>
      <c r="H45" s="5" t="s">
        <v>19</v>
      </c>
      <c r="I45" s="5" t="s">
        <v>19</v>
      </c>
    </row>
    <row r="46" spans="1:10" x14ac:dyDescent="0.25">
      <c r="H46" s="5"/>
      <c r="I46" s="5"/>
    </row>
    <row r="47" spans="1:10" x14ac:dyDescent="0.25">
      <c r="A47" t="s">
        <v>14</v>
      </c>
      <c r="C47" s="4">
        <v>40211</v>
      </c>
      <c r="E47">
        <v>1</v>
      </c>
      <c r="H47" s="5">
        <v>300</v>
      </c>
      <c r="I47" s="5">
        <v>0</v>
      </c>
      <c r="J47" t="s">
        <v>98</v>
      </c>
    </row>
    <row r="48" spans="1:10" x14ac:dyDescent="0.25">
      <c r="A48" t="s">
        <v>14</v>
      </c>
      <c r="C48" s="4" t="s">
        <v>22</v>
      </c>
      <c r="E48" t="s">
        <v>11</v>
      </c>
      <c r="H48" s="5" t="s">
        <v>19</v>
      </c>
      <c r="I48" s="5" t="s">
        <v>19</v>
      </c>
    </row>
    <row r="49" spans="1:10" x14ac:dyDescent="0.25">
      <c r="A49" t="s">
        <v>14</v>
      </c>
      <c r="C49" s="4" t="s">
        <v>21</v>
      </c>
      <c r="E49" t="s">
        <v>17</v>
      </c>
      <c r="H49" s="5" t="s">
        <v>19</v>
      </c>
      <c r="I49" s="5" t="s">
        <v>19</v>
      </c>
      <c r="J49" t="s">
        <v>18</v>
      </c>
    </row>
    <row r="50" spans="1:10" x14ac:dyDescent="0.25">
      <c r="A50" t="s">
        <v>14</v>
      </c>
      <c r="C50" s="4" t="s">
        <v>23</v>
      </c>
      <c r="E50" t="s">
        <v>17</v>
      </c>
      <c r="H50" s="5" t="s">
        <v>19</v>
      </c>
      <c r="I50" s="5" t="s">
        <v>19</v>
      </c>
      <c r="J50" t="s">
        <v>18</v>
      </c>
    </row>
    <row r="51" spans="1:10" x14ac:dyDescent="0.25">
      <c r="A51" t="s">
        <v>14</v>
      </c>
      <c r="C51" s="4" t="s">
        <v>24</v>
      </c>
      <c r="E51" t="s">
        <v>17</v>
      </c>
      <c r="H51" s="5" t="s">
        <v>19</v>
      </c>
      <c r="I51" s="5" t="s">
        <v>19</v>
      </c>
      <c r="J51" t="s">
        <v>18</v>
      </c>
    </row>
    <row r="52" spans="1:10" x14ac:dyDescent="0.25">
      <c r="A52" t="s">
        <v>14</v>
      </c>
      <c r="C52" s="4" t="s">
        <v>25</v>
      </c>
      <c r="E52" t="s">
        <v>17</v>
      </c>
      <c r="H52" s="5" t="s">
        <v>19</v>
      </c>
      <c r="I52" s="5" t="s">
        <v>19</v>
      </c>
      <c r="J52" t="s">
        <v>18</v>
      </c>
    </row>
    <row r="53" spans="1:10" x14ac:dyDescent="0.25">
      <c r="A53" t="s">
        <v>14</v>
      </c>
      <c r="C53" s="4" t="s">
        <v>31</v>
      </c>
      <c r="E53" t="s">
        <v>17</v>
      </c>
      <c r="H53" s="5" t="s">
        <v>19</v>
      </c>
      <c r="I53" s="5" t="s">
        <v>19</v>
      </c>
      <c r="J53" t="s">
        <v>18</v>
      </c>
    </row>
    <row r="54" spans="1:10" x14ac:dyDescent="0.25">
      <c r="A54" t="s">
        <v>14</v>
      </c>
      <c r="C54" s="4" t="s">
        <v>32</v>
      </c>
      <c r="E54" t="s">
        <v>17</v>
      </c>
      <c r="H54" s="5" t="s">
        <v>19</v>
      </c>
      <c r="I54" s="5" t="s">
        <v>19</v>
      </c>
      <c r="J54" t="s">
        <v>18</v>
      </c>
    </row>
    <row r="55" spans="1:10" x14ac:dyDescent="0.25">
      <c r="A55" t="s">
        <v>14</v>
      </c>
      <c r="C55" s="4" t="s">
        <v>35</v>
      </c>
      <c r="E55" t="s">
        <v>17</v>
      </c>
      <c r="H55" s="5" t="s">
        <v>19</v>
      </c>
      <c r="I55" s="5" t="s">
        <v>19</v>
      </c>
      <c r="J55" t="s">
        <v>18</v>
      </c>
    </row>
    <row r="56" spans="1:10" x14ac:dyDescent="0.25">
      <c r="A56" t="s">
        <v>14</v>
      </c>
      <c r="C56" s="4" t="s">
        <v>39</v>
      </c>
      <c r="E56" t="s">
        <v>17</v>
      </c>
      <c r="H56" s="5" t="s">
        <v>19</v>
      </c>
      <c r="I56" s="5" t="s">
        <v>19</v>
      </c>
      <c r="J56" t="s">
        <v>18</v>
      </c>
    </row>
    <row r="57" spans="1:10" x14ac:dyDescent="0.25">
      <c r="A57" t="s">
        <v>14</v>
      </c>
      <c r="C57" s="4" t="s">
        <v>41</v>
      </c>
      <c r="E57" t="s">
        <v>17</v>
      </c>
      <c r="H57" s="2">
        <v>8</v>
      </c>
      <c r="I57" s="2">
        <v>0</v>
      </c>
      <c r="J57" t="s">
        <v>40</v>
      </c>
    </row>
    <row r="58" spans="1:10" x14ac:dyDescent="0.25">
      <c r="A58" t="s">
        <v>14</v>
      </c>
      <c r="C58" s="4" t="s">
        <v>42</v>
      </c>
      <c r="E58" t="s">
        <v>17</v>
      </c>
      <c r="H58" s="5" t="s">
        <v>19</v>
      </c>
      <c r="I58" s="5" t="s">
        <v>19</v>
      </c>
      <c r="J58" t="s">
        <v>18</v>
      </c>
    </row>
    <row r="59" spans="1:10" x14ac:dyDescent="0.25">
      <c r="A59" t="s">
        <v>14</v>
      </c>
      <c r="C59" s="4" t="s">
        <v>43</v>
      </c>
      <c r="E59" t="s">
        <v>17</v>
      </c>
      <c r="H59" s="5" t="s">
        <v>19</v>
      </c>
      <c r="I59" s="5" t="s">
        <v>19</v>
      </c>
      <c r="J59" t="s">
        <v>18</v>
      </c>
    </row>
    <row r="60" spans="1:10" x14ac:dyDescent="0.25">
      <c r="A60" t="s">
        <v>14</v>
      </c>
      <c r="C60" s="4" t="s">
        <v>46</v>
      </c>
      <c r="E60" t="s">
        <v>44</v>
      </c>
      <c r="H60" s="2">
        <v>0</v>
      </c>
      <c r="I60" s="2">
        <v>0</v>
      </c>
      <c r="J60" t="s">
        <v>45</v>
      </c>
    </row>
    <row r="61" spans="1:10" x14ac:dyDescent="0.25">
      <c r="A61" t="s">
        <v>14</v>
      </c>
      <c r="C61" s="4" t="s">
        <v>47</v>
      </c>
      <c r="E61" t="s">
        <v>17</v>
      </c>
      <c r="H61" s="5" t="s">
        <v>19</v>
      </c>
      <c r="I61" s="5" t="s">
        <v>19</v>
      </c>
      <c r="J61" t="s">
        <v>18</v>
      </c>
    </row>
    <row r="62" spans="1:10" x14ac:dyDescent="0.25">
      <c r="A62" t="s">
        <v>14</v>
      </c>
      <c r="C62" s="4" t="s">
        <v>48</v>
      </c>
      <c r="E62" t="s">
        <v>17</v>
      </c>
      <c r="H62" s="5" t="s">
        <v>19</v>
      </c>
      <c r="I62" s="5" t="s">
        <v>19</v>
      </c>
      <c r="J62" t="s">
        <v>18</v>
      </c>
    </row>
    <row r="63" spans="1:10" x14ac:dyDescent="0.25">
      <c r="A63" t="s">
        <v>14</v>
      </c>
      <c r="C63" s="4">
        <v>40393</v>
      </c>
      <c r="E63" t="s">
        <v>49</v>
      </c>
      <c r="H63" s="2">
        <v>3</v>
      </c>
      <c r="I63" s="2">
        <v>0</v>
      </c>
      <c r="J63" t="s">
        <v>40</v>
      </c>
    </row>
    <row r="64" spans="1:10" x14ac:dyDescent="0.25">
      <c r="A64" t="s">
        <v>14</v>
      </c>
      <c r="C64" s="4" t="s">
        <v>51</v>
      </c>
      <c r="E64" t="s">
        <v>17</v>
      </c>
      <c r="H64" s="5" t="s">
        <v>19</v>
      </c>
      <c r="I64" s="5" t="s">
        <v>19</v>
      </c>
      <c r="J64" t="s">
        <v>18</v>
      </c>
    </row>
    <row r="65" spans="1:10" x14ac:dyDescent="0.25">
      <c r="A65" t="s">
        <v>14</v>
      </c>
      <c r="C65" s="4" t="s">
        <v>54</v>
      </c>
      <c r="E65" t="s">
        <v>55</v>
      </c>
      <c r="H65" s="5">
        <v>1</v>
      </c>
      <c r="I65" s="5">
        <v>0</v>
      </c>
      <c r="J65" t="s">
        <v>56</v>
      </c>
    </row>
    <row r="66" spans="1:10" x14ac:dyDescent="0.25">
      <c r="A66" t="s">
        <v>14</v>
      </c>
      <c r="C66" s="4">
        <v>40415</v>
      </c>
      <c r="E66" s="10">
        <v>5</v>
      </c>
      <c r="H66" s="5">
        <v>0</v>
      </c>
      <c r="I66" s="5">
        <v>0</v>
      </c>
    </row>
    <row r="67" spans="1:10" x14ac:dyDescent="0.25">
      <c r="A67" t="s">
        <v>14</v>
      </c>
      <c r="C67" s="4" t="s">
        <v>59</v>
      </c>
      <c r="E67" t="s">
        <v>17</v>
      </c>
      <c r="H67" s="5" t="s">
        <v>19</v>
      </c>
      <c r="I67" s="5" t="s">
        <v>19</v>
      </c>
      <c r="J67" t="s">
        <v>18</v>
      </c>
    </row>
    <row r="68" spans="1:10" x14ac:dyDescent="0.25">
      <c r="A68" t="s">
        <v>14</v>
      </c>
      <c r="C68" s="4">
        <v>40430</v>
      </c>
      <c r="E68" s="12" t="s">
        <v>61</v>
      </c>
      <c r="H68" s="5">
        <v>0</v>
      </c>
      <c r="I68" s="5">
        <v>0</v>
      </c>
      <c r="J68" t="s">
        <v>62</v>
      </c>
    </row>
    <row r="69" spans="1:10" x14ac:dyDescent="0.25">
      <c r="A69" t="s">
        <v>14</v>
      </c>
      <c r="C69" s="4" t="s">
        <v>65</v>
      </c>
      <c r="E69" t="s">
        <v>17</v>
      </c>
      <c r="H69" s="5" t="s">
        <v>19</v>
      </c>
      <c r="I69" s="5" t="s">
        <v>19</v>
      </c>
      <c r="J69" t="s">
        <v>18</v>
      </c>
    </row>
    <row r="70" spans="1:10" x14ac:dyDescent="0.25">
      <c r="A70" t="s">
        <v>14</v>
      </c>
      <c r="C70" s="4">
        <v>40444</v>
      </c>
      <c r="E70">
        <v>1</v>
      </c>
      <c r="H70" s="5">
        <v>0</v>
      </c>
      <c r="I70" s="5">
        <v>0</v>
      </c>
    </row>
    <row r="71" spans="1:10" x14ac:dyDescent="0.25">
      <c r="A71" t="s">
        <v>14</v>
      </c>
      <c r="C71" s="4" t="s">
        <v>69</v>
      </c>
      <c r="E71" t="s">
        <v>17</v>
      </c>
      <c r="H71" s="5" t="s">
        <v>19</v>
      </c>
      <c r="I71" s="5" t="s">
        <v>19</v>
      </c>
      <c r="J71" t="s">
        <v>18</v>
      </c>
    </row>
    <row r="72" spans="1:10" x14ac:dyDescent="0.25">
      <c r="A72" t="s">
        <v>14</v>
      </c>
      <c r="C72" s="4" t="s">
        <v>71</v>
      </c>
      <c r="E72" t="s">
        <v>17</v>
      </c>
      <c r="H72" s="5" t="s">
        <v>19</v>
      </c>
      <c r="I72" s="5" t="s">
        <v>19</v>
      </c>
      <c r="J72" t="s">
        <v>18</v>
      </c>
    </row>
    <row r="73" spans="1:10" x14ac:dyDescent="0.25">
      <c r="A73" t="s">
        <v>14</v>
      </c>
      <c r="C73" s="4" t="s">
        <v>72</v>
      </c>
      <c r="E73" t="s">
        <v>17</v>
      </c>
      <c r="H73" s="5" t="s">
        <v>19</v>
      </c>
      <c r="I73" s="5" t="s">
        <v>19</v>
      </c>
      <c r="J73" t="s">
        <v>18</v>
      </c>
    </row>
    <row r="74" spans="1:10" x14ac:dyDescent="0.25">
      <c r="A74" t="s">
        <v>14</v>
      </c>
      <c r="C74" s="4" t="s">
        <v>74</v>
      </c>
      <c r="E74" t="s">
        <v>17</v>
      </c>
      <c r="H74" s="5" t="s">
        <v>19</v>
      </c>
      <c r="I74" s="5" t="s">
        <v>19</v>
      </c>
      <c r="J74" t="s">
        <v>18</v>
      </c>
    </row>
    <row r="75" spans="1:10" x14ac:dyDescent="0.25">
      <c r="A75" t="s">
        <v>14</v>
      </c>
      <c r="C75" s="4" t="s">
        <v>76</v>
      </c>
      <c r="E75" t="s">
        <v>17</v>
      </c>
      <c r="H75" s="5" t="s">
        <v>19</v>
      </c>
      <c r="I75" s="5" t="s">
        <v>19</v>
      </c>
      <c r="J75" t="s">
        <v>18</v>
      </c>
    </row>
    <row r="76" spans="1:10" x14ac:dyDescent="0.25">
      <c r="A76" t="s">
        <v>14</v>
      </c>
      <c r="C76" s="4" t="s">
        <v>77</v>
      </c>
      <c r="E76" t="s">
        <v>17</v>
      </c>
      <c r="H76" s="5">
        <v>0</v>
      </c>
      <c r="I76" s="5">
        <v>0</v>
      </c>
    </row>
    <row r="77" spans="1:10" x14ac:dyDescent="0.25">
      <c r="A77" t="s">
        <v>14</v>
      </c>
      <c r="C77" s="4" t="s">
        <v>80</v>
      </c>
      <c r="E77" t="s">
        <v>17</v>
      </c>
      <c r="H77" s="5" t="s">
        <v>19</v>
      </c>
      <c r="I77" s="5" t="s">
        <v>19</v>
      </c>
      <c r="J77" t="s">
        <v>18</v>
      </c>
    </row>
    <row r="78" spans="1:10" x14ac:dyDescent="0.25">
      <c r="A78" t="s">
        <v>14</v>
      </c>
      <c r="C78" s="4" t="s">
        <v>82</v>
      </c>
      <c r="E78" s="11" t="s">
        <v>81</v>
      </c>
      <c r="H78" s="5">
        <v>0</v>
      </c>
      <c r="I78" s="5">
        <v>0</v>
      </c>
      <c r="J78" t="s">
        <v>83</v>
      </c>
    </row>
    <row r="79" spans="1:10" x14ac:dyDescent="0.25">
      <c r="A79" t="s">
        <v>14</v>
      </c>
      <c r="C79" s="4">
        <v>40505</v>
      </c>
      <c r="E79" s="11">
        <v>3</v>
      </c>
      <c r="H79" s="5">
        <v>0</v>
      </c>
      <c r="I79" s="5">
        <v>0</v>
      </c>
      <c r="J79" t="s">
        <v>87</v>
      </c>
    </row>
    <row r="80" spans="1:10" x14ac:dyDescent="0.25">
      <c r="A80" t="s">
        <v>14</v>
      </c>
      <c r="C80" s="4">
        <v>40514</v>
      </c>
      <c r="E80" s="11" t="s">
        <v>89</v>
      </c>
      <c r="H80" s="5">
        <v>0</v>
      </c>
      <c r="I80" s="5">
        <v>0</v>
      </c>
      <c r="J80" t="s">
        <v>90</v>
      </c>
    </row>
    <row r="81" spans="1:10" x14ac:dyDescent="0.25">
      <c r="A81" t="s">
        <v>14</v>
      </c>
      <c r="C81" s="4" t="s">
        <v>94</v>
      </c>
      <c r="E81" t="s">
        <v>17</v>
      </c>
      <c r="H81" s="5" t="s">
        <v>19</v>
      </c>
      <c r="I81" s="5" t="s">
        <v>19</v>
      </c>
      <c r="J81" t="s">
        <v>18</v>
      </c>
    </row>
    <row r="82" spans="1:10" x14ac:dyDescent="0.25">
      <c r="A82" t="s">
        <v>14</v>
      </c>
      <c r="C82" s="4" t="s">
        <v>95</v>
      </c>
      <c r="E82" t="s">
        <v>17</v>
      </c>
      <c r="H82" s="5" t="s">
        <v>19</v>
      </c>
      <c r="I82" s="5" t="s">
        <v>19</v>
      </c>
      <c r="J82" t="s">
        <v>18</v>
      </c>
    </row>
    <row r="83" spans="1:10" x14ac:dyDescent="0.25">
      <c r="A83" t="s">
        <v>14</v>
      </c>
      <c r="C83" s="4" t="s">
        <v>96</v>
      </c>
      <c r="E83" t="s">
        <v>17</v>
      </c>
      <c r="H83" s="5" t="s">
        <v>19</v>
      </c>
      <c r="I83" s="5" t="s">
        <v>19</v>
      </c>
      <c r="J83" t="s">
        <v>18</v>
      </c>
    </row>
    <row r="84" spans="1:10" x14ac:dyDescent="0.25">
      <c r="A84" t="s">
        <v>14</v>
      </c>
      <c r="C84" s="4" t="s">
        <v>97</v>
      </c>
      <c r="E84" t="s">
        <v>17</v>
      </c>
      <c r="H84" s="5" t="s">
        <v>19</v>
      </c>
      <c r="I84" s="5" t="s">
        <v>19</v>
      </c>
      <c r="J84" t="s">
        <v>18</v>
      </c>
    </row>
    <row r="85" spans="1:10" x14ac:dyDescent="0.25">
      <c r="A85" t="s">
        <v>14</v>
      </c>
      <c r="C85" s="4">
        <v>40211</v>
      </c>
      <c r="E85" t="s">
        <v>17</v>
      </c>
      <c r="H85" s="5">
        <v>701</v>
      </c>
      <c r="I85" s="5">
        <v>0</v>
      </c>
    </row>
    <row r="87" spans="1:10" ht="15.6" x14ac:dyDescent="0.3">
      <c r="A87" t="s">
        <v>2</v>
      </c>
      <c r="C87" s="4" t="s">
        <v>12</v>
      </c>
      <c r="E87" t="s">
        <v>3</v>
      </c>
      <c r="H87" s="3">
        <v>140</v>
      </c>
      <c r="I87" s="2">
        <v>3</v>
      </c>
      <c r="J87" t="s">
        <v>8</v>
      </c>
    </row>
    <row r="88" spans="1:10" x14ac:dyDescent="0.25">
      <c r="A88" t="s">
        <v>2</v>
      </c>
      <c r="C88" s="4">
        <v>40276</v>
      </c>
      <c r="E88" t="s">
        <v>3</v>
      </c>
      <c r="H88" s="2">
        <v>41</v>
      </c>
      <c r="I88" s="2">
        <v>0</v>
      </c>
    </row>
    <row r="89" spans="1:10" x14ac:dyDescent="0.25">
      <c r="A89" t="s">
        <v>2</v>
      </c>
      <c r="C89" s="4" t="s">
        <v>16</v>
      </c>
      <c r="E89" t="s">
        <v>11</v>
      </c>
      <c r="H89" s="5" t="s">
        <v>19</v>
      </c>
      <c r="I89" s="5" t="s">
        <v>19</v>
      </c>
    </row>
    <row r="90" spans="1:10" x14ac:dyDescent="0.25">
      <c r="A90" t="s">
        <v>2</v>
      </c>
      <c r="C90" s="4" t="s">
        <v>24</v>
      </c>
      <c r="E90" t="s">
        <v>11</v>
      </c>
      <c r="H90" s="5" t="s">
        <v>19</v>
      </c>
      <c r="I90" s="5" t="s">
        <v>19</v>
      </c>
    </row>
    <row r="91" spans="1:10" x14ac:dyDescent="0.25">
      <c r="A91" t="s">
        <v>2</v>
      </c>
      <c r="C91" s="4" t="s">
        <v>26</v>
      </c>
      <c r="E91" t="s">
        <v>11</v>
      </c>
      <c r="H91" s="5" t="s">
        <v>19</v>
      </c>
      <c r="I91" s="5" t="s">
        <v>19</v>
      </c>
    </row>
    <row r="92" spans="1:10" x14ac:dyDescent="0.25">
      <c r="A92" t="s">
        <v>2</v>
      </c>
      <c r="C92" s="4">
        <v>40311</v>
      </c>
      <c r="E92" t="s">
        <v>3</v>
      </c>
      <c r="H92" s="5">
        <v>0</v>
      </c>
      <c r="I92" s="5">
        <v>35</v>
      </c>
      <c r="J92" t="s">
        <v>29</v>
      </c>
    </row>
    <row r="93" spans="1:10" x14ac:dyDescent="0.25">
      <c r="A93" t="s">
        <v>2</v>
      </c>
      <c r="C93" s="4" t="s">
        <v>31</v>
      </c>
      <c r="E93" t="s">
        <v>11</v>
      </c>
      <c r="H93" s="5" t="s">
        <v>19</v>
      </c>
      <c r="I93" s="5" t="s">
        <v>19</v>
      </c>
    </row>
    <row r="94" spans="1:10" x14ac:dyDescent="0.25">
      <c r="A94" t="s">
        <v>2</v>
      </c>
      <c r="C94" s="4" t="s">
        <v>32</v>
      </c>
      <c r="E94" t="s">
        <v>11</v>
      </c>
      <c r="H94" s="5" t="s">
        <v>19</v>
      </c>
      <c r="I94" s="5" t="s">
        <v>19</v>
      </c>
    </row>
    <row r="95" spans="1:10" x14ac:dyDescent="0.25">
      <c r="A95" t="s">
        <v>2</v>
      </c>
      <c r="C95" s="4" t="s">
        <v>33</v>
      </c>
      <c r="E95" t="s">
        <v>11</v>
      </c>
      <c r="H95" s="5" t="s">
        <v>19</v>
      </c>
      <c r="I95" s="5" t="s">
        <v>19</v>
      </c>
    </row>
    <row r="96" spans="1:10" ht="15.6" x14ac:dyDescent="0.3">
      <c r="A96" t="s">
        <v>2</v>
      </c>
      <c r="C96" s="4">
        <v>40337</v>
      </c>
      <c r="E96" t="s">
        <v>17</v>
      </c>
      <c r="H96" s="5">
        <v>27</v>
      </c>
      <c r="I96" s="5">
        <v>1</v>
      </c>
      <c r="J96" s="1" t="s">
        <v>34</v>
      </c>
    </row>
    <row r="97" spans="1:9" x14ac:dyDescent="0.25">
      <c r="A97" t="s">
        <v>2</v>
      </c>
      <c r="C97" s="4" t="s">
        <v>39</v>
      </c>
      <c r="E97" t="s">
        <v>11</v>
      </c>
      <c r="H97" s="5" t="s">
        <v>19</v>
      </c>
      <c r="I97" s="5" t="s">
        <v>19</v>
      </c>
    </row>
    <row r="98" spans="1:9" x14ac:dyDescent="0.25">
      <c r="A98" t="s">
        <v>2</v>
      </c>
      <c r="C98" s="4" t="s">
        <v>41</v>
      </c>
      <c r="E98" t="s">
        <v>11</v>
      </c>
      <c r="H98" s="5" t="s">
        <v>19</v>
      </c>
      <c r="I98" s="5" t="s">
        <v>19</v>
      </c>
    </row>
    <row r="99" spans="1:9" x14ac:dyDescent="0.25">
      <c r="A99" t="s">
        <v>2</v>
      </c>
      <c r="C99" s="4" t="s">
        <v>42</v>
      </c>
      <c r="E99" t="s">
        <v>11</v>
      </c>
      <c r="H99" s="5" t="s">
        <v>19</v>
      </c>
      <c r="I99" s="5" t="s">
        <v>19</v>
      </c>
    </row>
    <row r="100" spans="1:9" x14ac:dyDescent="0.25">
      <c r="A100" t="s">
        <v>2</v>
      </c>
      <c r="C100" s="4" t="s">
        <v>43</v>
      </c>
      <c r="E100" t="s">
        <v>11</v>
      </c>
      <c r="H100" s="5" t="s">
        <v>19</v>
      </c>
      <c r="I100" s="5" t="s">
        <v>19</v>
      </c>
    </row>
    <row r="101" spans="1:9" x14ac:dyDescent="0.25">
      <c r="A101" t="s">
        <v>2</v>
      </c>
      <c r="C101" s="4">
        <v>40372</v>
      </c>
      <c r="E101" t="s">
        <v>17</v>
      </c>
      <c r="H101" s="5">
        <v>0</v>
      </c>
      <c r="I101" s="5">
        <v>15</v>
      </c>
    </row>
    <row r="102" spans="1:9" x14ac:dyDescent="0.25">
      <c r="A102" t="s">
        <v>2</v>
      </c>
      <c r="C102" s="4" t="s">
        <v>47</v>
      </c>
      <c r="E102" t="s">
        <v>11</v>
      </c>
      <c r="H102" s="5" t="s">
        <v>19</v>
      </c>
      <c r="I102" s="5" t="s">
        <v>19</v>
      </c>
    </row>
    <row r="103" spans="1:9" x14ac:dyDescent="0.25">
      <c r="A103" t="s">
        <v>2</v>
      </c>
      <c r="C103" s="4" t="s">
        <v>48</v>
      </c>
      <c r="E103" t="s">
        <v>11</v>
      </c>
      <c r="H103" s="5" t="s">
        <v>19</v>
      </c>
      <c r="I103" s="5" t="s">
        <v>19</v>
      </c>
    </row>
    <row r="104" spans="1:9" x14ac:dyDescent="0.25">
      <c r="A104" t="s">
        <v>2</v>
      </c>
      <c r="C104" s="4" t="s">
        <v>50</v>
      </c>
      <c r="E104" t="s">
        <v>11</v>
      </c>
      <c r="H104" s="5" t="s">
        <v>19</v>
      </c>
      <c r="I104" s="5" t="s">
        <v>19</v>
      </c>
    </row>
    <row r="105" spans="1:9" ht="13.5" customHeight="1" x14ac:dyDescent="0.25">
      <c r="A105" t="s">
        <v>2</v>
      </c>
      <c r="C105" s="4" t="s">
        <v>51</v>
      </c>
      <c r="E105" t="s">
        <v>11</v>
      </c>
      <c r="H105" s="5" t="s">
        <v>19</v>
      </c>
      <c r="I105" s="5" t="s">
        <v>19</v>
      </c>
    </row>
    <row r="106" spans="1:9" x14ac:dyDescent="0.25">
      <c r="A106" t="s">
        <v>2</v>
      </c>
      <c r="C106" s="4">
        <v>40409</v>
      </c>
      <c r="E106" t="s">
        <v>17</v>
      </c>
      <c r="H106" s="5">
        <v>0</v>
      </c>
      <c r="I106" s="5">
        <v>0</v>
      </c>
    </row>
    <row r="107" spans="1:9" x14ac:dyDescent="0.25">
      <c r="A107" t="s">
        <v>2</v>
      </c>
      <c r="C107" s="4" t="s">
        <v>58</v>
      </c>
      <c r="E107" t="s">
        <v>11</v>
      </c>
      <c r="H107" s="5" t="s">
        <v>19</v>
      </c>
      <c r="I107" s="5" t="s">
        <v>19</v>
      </c>
    </row>
    <row r="108" spans="1:9" x14ac:dyDescent="0.25">
      <c r="A108" t="s">
        <v>2</v>
      </c>
      <c r="C108" s="4" t="s">
        <v>60</v>
      </c>
      <c r="E108" t="s">
        <v>11</v>
      </c>
      <c r="H108" s="5" t="s">
        <v>19</v>
      </c>
      <c r="I108" s="5" t="s">
        <v>19</v>
      </c>
    </row>
    <row r="109" spans="1:9" x14ac:dyDescent="0.25">
      <c r="A109" t="s">
        <v>2</v>
      </c>
      <c r="C109" s="4" t="s">
        <v>63</v>
      </c>
      <c r="E109" t="s">
        <v>11</v>
      </c>
      <c r="H109" s="5" t="s">
        <v>19</v>
      </c>
      <c r="I109" s="5" t="s">
        <v>19</v>
      </c>
    </row>
    <row r="110" spans="1:9" x14ac:dyDescent="0.25">
      <c r="A110" t="s">
        <v>2</v>
      </c>
      <c r="C110" s="4">
        <v>40437</v>
      </c>
      <c r="E110" s="11" t="s">
        <v>64</v>
      </c>
      <c r="H110" s="5">
        <v>0</v>
      </c>
      <c r="I110" s="5">
        <v>0</v>
      </c>
    </row>
    <row r="111" spans="1:9" x14ac:dyDescent="0.25">
      <c r="A111" t="s">
        <v>2</v>
      </c>
      <c r="C111" s="4">
        <v>40441</v>
      </c>
      <c r="E111" s="11" t="s">
        <v>64</v>
      </c>
      <c r="H111" s="5">
        <v>0</v>
      </c>
      <c r="I111" s="5">
        <v>0</v>
      </c>
    </row>
    <row r="112" spans="1:9" x14ac:dyDescent="0.25">
      <c r="A112" t="s">
        <v>2</v>
      </c>
      <c r="C112" s="4" t="s">
        <v>69</v>
      </c>
      <c r="E112" t="s">
        <v>11</v>
      </c>
      <c r="H112" s="5" t="s">
        <v>19</v>
      </c>
      <c r="I112" s="5" t="s">
        <v>19</v>
      </c>
    </row>
    <row r="113" spans="1:10" x14ac:dyDescent="0.25">
      <c r="A113" t="s">
        <v>2</v>
      </c>
      <c r="C113" s="4" t="s">
        <v>71</v>
      </c>
      <c r="E113" t="s">
        <v>11</v>
      </c>
      <c r="H113" s="5" t="s">
        <v>19</v>
      </c>
      <c r="I113" s="5" t="s">
        <v>19</v>
      </c>
    </row>
    <row r="114" spans="1:10" x14ac:dyDescent="0.25">
      <c r="A114" t="s">
        <v>2</v>
      </c>
      <c r="C114" s="4">
        <v>40464</v>
      </c>
      <c r="E114">
        <v>1</v>
      </c>
      <c r="H114" s="5">
        <v>0</v>
      </c>
      <c r="I114" s="5">
        <v>0</v>
      </c>
    </row>
    <row r="115" spans="1:10" ht="15.6" x14ac:dyDescent="0.3">
      <c r="A115" t="s">
        <v>2</v>
      </c>
      <c r="C115" s="4">
        <v>40471</v>
      </c>
      <c r="E115" s="11" t="s">
        <v>61</v>
      </c>
      <c r="H115" s="5">
        <v>0</v>
      </c>
      <c r="I115" s="5">
        <v>0</v>
      </c>
      <c r="J115" s="1" t="s">
        <v>75</v>
      </c>
    </row>
    <row r="116" spans="1:10" x14ac:dyDescent="0.25">
      <c r="A116" t="s">
        <v>2</v>
      </c>
      <c r="C116" s="4" t="s">
        <v>76</v>
      </c>
      <c r="E116" t="s">
        <v>11</v>
      </c>
      <c r="H116" s="5" t="s">
        <v>19</v>
      </c>
      <c r="I116" s="5" t="s">
        <v>19</v>
      </c>
    </row>
    <row r="117" spans="1:10" ht="15.6" x14ac:dyDescent="0.3">
      <c r="A117" t="s">
        <v>2</v>
      </c>
      <c r="C117" s="4">
        <v>40486</v>
      </c>
      <c r="E117" s="11" t="s">
        <v>64</v>
      </c>
      <c r="H117" s="5">
        <v>0</v>
      </c>
      <c r="I117" s="5">
        <v>0</v>
      </c>
      <c r="J117" s="1" t="s">
        <v>79</v>
      </c>
    </row>
    <row r="118" spans="1:10" x14ac:dyDescent="0.25">
      <c r="A118" t="s">
        <v>2</v>
      </c>
      <c r="C118" s="4" t="s">
        <v>80</v>
      </c>
      <c r="E118" t="s">
        <v>11</v>
      </c>
      <c r="H118" s="5" t="s">
        <v>19</v>
      </c>
      <c r="I118" s="5" t="s">
        <v>19</v>
      </c>
    </row>
    <row r="119" spans="1:10" x14ac:dyDescent="0.25">
      <c r="A119" t="s">
        <v>2</v>
      </c>
      <c r="C119" s="4" t="s">
        <v>86</v>
      </c>
      <c r="E119" t="s">
        <v>11</v>
      </c>
      <c r="H119" s="5" t="s">
        <v>19</v>
      </c>
      <c r="I119" s="5" t="s">
        <v>19</v>
      </c>
    </row>
    <row r="120" spans="1:10" x14ac:dyDescent="0.25">
      <c r="A120" t="s">
        <v>2</v>
      </c>
      <c r="C120" s="4" t="s">
        <v>88</v>
      </c>
      <c r="E120" t="s">
        <v>11</v>
      </c>
      <c r="H120" s="5" t="s">
        <v>19</v>
      </c>
      <c r="I120" s="5" t="s">
        <v>19</v>
      </c>
    </row>
    <row r="121" spans="1:10" x14ac:dyDescent="0.25">
      <c r="A121" t="s">
        <v>2</v>
      </c>
      <c r="C121" s="4">
        <v>40515</v>
      </c>
      <c r="E121" s="11" t="s">
        <v>64</v>
      </c>
      <c r="H121" s="5" t="s">
        <v>19</v>
      </c>
      <c r="I121" s="5" t="s">
        <v>19</v>
      </c>
      <c r="J121" t="s">
        <v>93</v>
      </c>
    </row>
    <row r="122" spans="1:10" x14ac:dyDescent="0.25">
      <c r="A122" t="s">
        <v>2</v>
      </c>
      <c r="C122" s="4" t="s">
        <v>94</v>
      </c>
      <c r="E122" t="s">
        <v>11</v>
      </c>
      <c r="H122" s="5" t="s">
        <v>19</v>
      </c>
      <c r="I122" s="5" t="s">
        <v>19</v>
      </c>
    </row>
    <row r="123" spans="1:10" x14ac:dyDescent="0.25">
      <c r="A123" t="s">
        <v>2</v>
      </c>
      <c r="C123" s="4" t="s">
        <v>95</v>
      </c>
      <c r="E123" t="s">
        <v>11</v>
      </c>
      <c r="H123" s="5" t="s">
        <v>19</v>
      </c>
      <c r="I123" s="5" t="s">
        <v>19</v>
      </c>
    </row>
    <row r="124" spans="1:10" x14ac:dyDescent="0.25">
      <c r="A124" t="s">
        <v>2</v>
      </c>
      <c r="C124" s="4" t="s">
        <v>96</v>
      </c>
      <c r="E124" t="s">
        <v>11</v>
      </c>
      <c r="H124" s="5" t="s">
        <v>19</v>
      </c>
      <c r="I124" s="5" t="s">
        <v>19</v>
      </c>
    </row>
    <row r="125" spans="1:10" ht="12" customHeight="1" x14ac:dyDescent="0.25">
      <c r="A125" t="s">
        <v>2</v>
      </c>
      <c r="C125" s="4" t="s">
        <v>97</v>
      </c>
      <c r="E125" t="s">
        <v>11</v>
      </c>
      <c r="H125" s="5" t="s">
        <v>19</v>
      </c>
      <c r="I125" s="5" t="s">
        <v>19</v>
      </c>
    </row>
    <row r="126" spans="1:10" ht="12" customHeight="1" x14ac:dyDescent="0.25">
      <c r="A126" t="s">
        <v>2</v>
      </c>
      <c r="C126" s="4">
        <v>40204</v>
      </c>
      <c r="E126" t="s">
        <v>89</v>
      </c>
      <c r="H126" s="5">
        <v>86</v>
      </c>
      <c r="I126" s="5">
        <v>0</v>
      </c>
      <c r="J126" t="s">
        <v>99</v>
      </c>
    </row>
    <row r="127" spans="1:10" ht="12" customHeight="1" x14ac:dyDescent="0.25">
      <c r="H127" s="5"/>
      <c r="I127" s="5"/>
    </row>
    <row r="128" spans="1:10" x14ac:dyDescent="0.25">
      <c r="A128" t="s">
        <v>20</v>
      </c>
      <c r="C128" s="4" t="s">
        <v>23</v>
      </c>
      <c r="E128" t="s">
        <v>11</v>
      </c>
      <c r="H128" s="5" t="s">
        <v>19</v>
      </c>
      <c r="I128" s="5" t="s">
        <v>19</v>
      </c>
    </row>
    <row r="129" spans="1:9" x14ac:dyDescent="0.25">
      <c r="A129" t="s">
        <v>20</v>
      </c>
      <c r="C129" s="4" t="s">
        <v>24</v>
      </c>
      <c r="E129" t="s">
        <v>11</v>
      </c>
      <c r="H129" s="5" t="s">
        <v>19</v>
      </c>
      <c r="I129" s="5" t="s">
        <v>19</v>
      </c>
    </row>
    <row r="130" spans="1:9" x14ac:dyDescent="0.25">
      <c r="A130" t="s">
        <v>20</v>
      </c>
      <c r="C130" s="4" t="s">
        <v>26</v>
      </c>
      <c r="E130" t="s">
        <v>11</v>
      </c>
      <c r="H130" s="5" t="s">
        <v>19</v>
      </c>
      <c r="I130" s="5" t="s">
        <v>19</v>
      </c>
    </row>
    <row r="131" spans="1:9" x14ac:dyDescent="0.25">
      <c r="A131" t="s">
        <v>20</v>
      </c>
      <c r="C131" s="4" t="s">
        <v>30</v>
      </c>
      <c r="E131" t="s">
        <v>11</v>
      </c>
      <c r="H131" s="5" t="s">
        <v>19</v>
      </c>
      <c r="I131" s="5" t="s">
        <v>19</v>
      </c>
    </row>
    <row r="132" spans="1:9" x14ac:dyDescent="0.25">
      <c r="A132" t="s">
        <v>20</v>
      </c>
      <c r="C132" s="4" t="s">
        <v>31</v>
      </c>
      <c r="E132" t="s">
        <v>11</v>
      </c>
      <c r="H132" s="5" t="s">
        <v>19</v>
      </c>
      <c r="I132" s="5" t="s">
        <v>19</v>
      </c>
    </row>
    <row r="133" spans="1:9" x14ac:dyDescent="0.25">
      <c r="A133" t="s">
        <v>20</v>
      </c>
      <c r="C133" s="4" t="s">
        <v>32</v>
      </c>
      <c r="E133" t="s">
        <v>11</v>
      </c>
      <c r="H133" s="5" t="s">
        <v>19</v>
      </c>
      <c r="I133" s="5" t="s">
        <v>19</v>
      </c>
    </row>
    <row r="134" spans="1:9" x14ac:dyDescent="0.25">
      <c r="A134" t="s">
        <v>20</v>
      </c>
      <c r="C134" s="4" t="s">
        <v>33</v>
      </c>
      <c r="E134" t="s">
        <v>11</v>
      </c>
      <c r="H134" s="5" t="s">
        <v>19</v>
      </c>
      <c r="I134" s="5" t="s">
        <v>19</v>
      </c>
    </row>
    <row r="135" spans="1:9" x14ac:dyDescent="0.25">
      <c r="A135" t="s">
        <v>20</v>
      </c>
      <c r="C135" s="4" t="s">
        <v>35</v>
      </c>
      <c r="E135" t="s">
        <v>11</v>
      </c>
      <c r="H135" s="5" t="s">
        <v>19</v>
      </c>
      <c r="I135" s="5" t="s">
        <v>19</v>
      </c>
    </row>
    <row r="136" spans="1:9" x14ac:dyDescent="0.25">
      <c r="A136" t="s">
        <v>20</v>
      </c>
      <c r="C136" s="4" t="s">
        <v>39</v>
      </c>
      <c r="E136" t="s">
        <v>11</v>
      </c>
      <c r="H136" s="5" t="s">
        <v>19</v>
      </c>
      <c r="I136" s="5" t="s">
        <v>19</v>
      </c>
    </row>
    <row r="137" spans="1:9" x14ac:dyDescent="0.25">
      <c r="A137" t="s">
        <v>20</v>
      </c>
      <c r="C137" s="4" t="s">
        <v>41</v>
      </c>
      <c r="E137" t="s">
        <v>11</v>
      </c>
      <c r="H137" s="5" t="s">
        <v>19</v>
      </c>
      <c r="I137" s="5" t="s">
        <v>19</v>
      </c>
    </row>
    <row r="138" spans="1:9" x14ac:dyDescent="0.25">
      <c r="A138" t="s">
        <v>20</v>
      </c>
      <c r="C138" s="4" t="s">
        <v>42</v>
      </c>
      <c r="E138" t="s">
        <v>11</v>
      </c>
      <c r="H138" s="5" t="s">
        <v>19</v>
      </c>
      <c r="I138" s="5" t="s">
        <v>19</v>
      </c>
    </row>
    <row r="139" spans="1:9" x14ac:dyDescent="0.25">
      <c r="A139" t="s">
        <v>20</v>
      </c>
      <c r="C139" s="4">
        <v>40367</v>
      </c>
      <c r="E139">
        <v>4</v>
      </c>
      <c r="H139" s="5">
        <v>0</v>
      </c>
      <c r="I139" s="5">
        <v>0</v>
      </c>
    </row>
    <row r="140" spans="1:9" x14ac:dyDescent="0.25">
      <c r="A140" t="s">
        <v>20</v>
      </c>
      <c r="C140" s="4" t="s">
        <v>46</v>
      </c>
      <c r="E140" t="s">
        <v>11</v>
      </c>
      <c r="H140" s="5" t="s">
        <v>19</v>
      </c>
      <c r="I140" s="5" t="s">
        <v>19</v>
      </c>
    </row>
    <row r="141" spans="1:9" x14ac:dyDescent="0.25">
      <c r="A141" t="s">
        <v>20</v>
      </c>
      <c r="C141" s="4" t="s">
        <v>47</v>
      </c>
      <c r="E141" t="s">
        <v>11</v>
      </c>
      <c r="H141" s="5" t="s">
        <v>19</v>
      </c>
      <c r="I141" s="5" t="s">
        <v>19</v>
      </c>
    </row>
    <row r="142" spans="1:9" x14ac:dyDescent="0.25">
      <c r="A142" t="s">
        <v>20</v>
      </c>
      <c r="C142" s="4" t="s">
        <v>48</v>
      </c>
      <c r="E142" t="s">
        <v>11</v>
      </c>
      <c r="H142" s="5" t="s">
        <v>19</v>
      </c>
      <c r="I142" s="5" t="s">
        <v>19</v>
      </c>
    </row>
    <row r="143" spans="1:9" x14ac:dyDescent="0.25">
      <c r="A143" t="s">
        <v>20</v>
      </c>
      <c r="C143" s="4" t="s">
        <v>50</v>
      </c>
      <c r="E143" t="s">
        <v>11</v>
      </c>
      <c r="H143" s="5" t="s">
        <v>19</v>
      </c>
      <c r="I143" s="5" t="s">
        <v>19</v>
      </c>
    </row>
    <row r="144" spans="1:9" x14ac:dyDescent="0.25">
      <c r="A144" t="s">
        <v>20</v>
      </c>
      <c r="C144" s="4">
        <v>40400</v>
      </c>
      <c r="E144" s="11" t="s">
        <v>57</v>
      </c>
      <c r="H144" s="5">
        <v>0</v>
      </c>
      <c r="I144" s="5">
        <v>0</v>
      </c>
    </row>
    <row r="145" spans="1:10" x14ac:dyDescent="0.25">
      <c r="A145" t="s">
        <v>20</v>
      </c>
      <c r="C145" s="4">
        <v>40410</v>
      </c>
      <c r="E145" s="11" t="s">
        <v>57</v>
      </c>
      <c r="H145" s="5">
        <v>0</v>
      </c>
      <c r="I145" s="5">
        <v>0</v>
      </c>
    </row>
    <row r="146" spans="1:10" x14ac:dyDescent="0.25">
      <c r="A146" t="s">
        <v>20</v>
      </c>
      <c r="C146" s="4">
        <v>40417</v>
      </c>
      <c r="E146">
        <v>6</v>
      </c>
      <c r="H146" s="5">
        <v>0</v>
      </c>
      <c r="I146" s="5">
        <v>0</v>
      </c>
    </row>
    <row r="147" spans="1:10" x14ac:dyDescent="0.25">
      <c r="A147" t="s">
        <v>20</v>
      </c>
      <c r="C147" s="4" t="s">
        <v>60</v>
      </c>
      <c r="E147" t="s">
        <v>11</v>
      </c>
      <c r="H147" s="5" t="s">
        <v>19</v>
      </c>
      <c r="I147" s="5" t="s">
        <v>19</v>
      </c>
    </row>
    <row r="148" spans="1:10" x14ac:dyDescent="0.25">
      <c r="A148" t="s">
        <v>20</v>
      </c>
      <c r="C148" s="4">
        <v>40429</v>
      </c>
      <c r="E148" s="11" t="s">
        <v>64</v>
      </c>
      <c r="H148" s="5">
        <v>0</v>
      </c>
      <c r="I148" s="5">
        <v>0</v>
      </c>
    </row>
    <row r="149" spans="1:10" x14ac:dyDescent="0.25">
      <c r="A149" t="s">
        <v>20</v>
      </c>
      <c r="C149" s="4" t="s">
        <v>65</v>
      </c>
      <c r="E149" t="s">
        <v>11</v>
      </c>
      <c r="H149" s="5" t="s">
        <v>19</v>
      </c>
      <c r="I149" s="5" t="s">
        <v>19</v>
      </c>
    </row>
    <row r="150" spans="1:10" x14ac:dyDescent="0.25">
      <c r="A150" t="s">
        <v>20</v>
      </c>
      <c r="C150" s="4">
        <v>40443</v>
      </c>
      <c r="E150" s="11" t="s">
        <v>64</v>
      </c>
      <c r="H150" s="5">
        <v>0</v>
      </c>
      <c r="I150" s="5">
        <v>0</v>
      </c>
    </row>
    <row r="151" spans="1:10" x14ac:dyDescent="0.25">
      <c r="A151" t="s">
        <v>20</v>
      </c>
      <c r="C151" s="4">
        <v>40451</v>
      </c>
      <c r="E151" s="11" t="s">
        <v>67</v>
      </c>
      <c r="H151" s="5">
        <v>0</v>
      </c>
      <c r="I151" s="5">
        <v>0</v>
      </c>
      <c r="J151" t="s">
        <v>68</v>
      </c>
    </row>
    <row r="152" spans="1:10" x14ac:dyDescent="0.25">
      <c r="A152" t="s">
        <v>20</v>
      </c>
      <c r="C152" s="4">
        <v>40457</v>
      </c>
      <c r="E152" s="11" t="s">
        <v>70</v>
      </c>
      <c r="H152" s="5">
        <v>0</v>
      </c>
      <c r="I152" s="5">
        <v>0</v>
      </c>
    </row>
    <row r="153" spans="1:10" x14ac:dyDescent="0.25">
      <c r="A153" t="s">
        <v>20</v>
      </c>
      <c r="C153" s="4" t="s">
        <v>72</v>
      </c>
      <c r="E153" t="s">
        <v>11</v>
      </c>
      <c r="H153" s="5" t="s">
        <v>19</v>
      </c>
      <c r="I153" s="5" t="s">
        <v>19</v>
      </c>
    </row>
    <row r="154" spans="1:10" x14ac:dyDescent="0.25">
      <c r="A154" t="s">
        <v>20</v>
      </c>
      <c r="C154" s="4">
        <v>40472</v>
      </c>
      <c r="E154" s="11" t="s">
        <v>70</v>
      </c>
      <c r="H154" s="5">
        <v>0</v>
      </c>
      <c r="I154" s="5">
        <v>0</v>
      </c>
      <c r="J154" t="s">
        <v>73</v>
      </c>
    </row>
    <row r="155" spans="1:10" x14ac:dyDescent="0.25">
      <c r="A155" t="s">
        <v>20</v>
      </c>
      <c r="C155" s="4" t="s">
        <v>76</v>
      </c>
      <c r="E155" t="s">
        <v>11</v>
      </c>
      <c r="H155" s="5" t="s">
        <v>19</v>
      </c>
      <c r="I155" s="5" t="s">
        <v>19</v>
      </c>
    </row>
    <row r="156" spans="1:10" x14ac:dyDescent="0.25">
      <c r="A156" t="s">
        <v>20</v>
      </c>
      <c r="C156" s="4" t="s">
        <v>78</v>
      </c>
      <c r="E156" t="s">
        <v>11</v>
      </c>
      <c r="H156" s="5" t="s">
        <v>19</v>
      </c>
      <c r="I156" s="5" t="s">
        <v>19</v>
      </c>
    </row>
    <row r="157" spans="1:10" x14ac:dyDescent="0.25">
      <c r="A157" t="s">
        <v>20</v>
      </c>
      <c r="C157" s="4" t="s">
        <v>80</v>
      </c>
      <c r="E157" t="s">
        <v>11</v>
      </c>
      <c r="H157" s="5" t="s">
        <v>19</v>
      </c>
      <c r="I157" s="5" t="s">
        <v>19</v>
      </c>
    </row>
    <row r="158" spans="1:10" x14ac:dyDescent="0.25">
      <c r="A158" t="s">
        <v>20</v>
      </c>
      <c r="C158" s="4" t="s">
        <v>86</v>
      </c>
      <c r="E158" t="s">
        <v>11</v>
      </c>
      <c r="H158" s="5" t="s">
        <v>19</v>
      </c>
      <c r="I158" s="5" t="s">
        <v>19</v>
      </c>
    </row>
    <row r="159" spans="1:10" x14ac:dyDescent="0.25">
      <c r="A159" t="s">
        <v>20</v>
      </c>
      <c r="C159" s="4" t="s">
        <v>92</v>
      </c>
      <c r="E159" t="s">
        <v>11</v>
      </c>
      <c r="H159" s="5" t="s">
        <v>19</v>
      </c>
      <c r="I159" s="5" t="s">
        <v>19</v>
      </c>
    </row>
    <row r="160" spans="1:10" x14ac:dyDescent="0.25">
      <c r="A160" t="s">
        <v>20</v>
      </c>
      <c r="C160" s="4" t="s">
        <v>94</v>
      </c>
      <c r="E160" t="s">
        <v>11</v>
      </c>
      <c r="H160" s="5" t="s">
        <v>19</v>
      </c>
      <c r="I160" s="5" t="s">
        <v>19</v>
      </c>
    </row>
    <row r="161" spans="1:10" x14ac:dyDescent="0.25">
      <c r="A161" t="s">
        <v>20</v>
      </c>
      <c r="C161" s="4" t="s">
        <v>95</v>
      </c>
      <c r="E161" t="s">
        <v>11</v>
      </c>
      <c r="H161" s="5" t="s">
        <v>19</v>
      </c>
      <c r="I161" s="5" t="s">
        <v>19</v>
      </c>
    </row>
    <row r="162" spans="1:10" x14ac:dyDescent="0.25">
      <c r="A162" t="s">
        <v>20</v>
      </c>
      <c r="C162" s="4" t="s">
        <v>96</v>
      </c>
      <c r="E162" t="s">
        <v>11</v>
      </c>
      <c r="H162" s="5" t="s">
        <v>19</v>
      </c>
      <c r="I162" s="5" t="s">
        <v>19</v>
      </c>
    </row>
    <row r="163" spans="1:10" x14ac:dyDescent="0.25">
      <c r="A163" t="s">
        <v>20</v>
      </c>
      <c r="C163" s="4" t="s">
        <v>97</v>
      </c>
      <c r="E163" t="s">
        <v>11</v>
      </c>
      <c r="H163" s="5" t="s">
        <v>19</v>
      </c>
      <c r="I163" s="5" t="s">
        <v>19</v>
      </c>
    </row>
    <row r="164" spans="1:10" x14ac:dyDescent="0.25">
      <c r="A164" t="s">
        <v>20</v>
      </c>
      <c r="C164" s="4">
        <v>40217</v>
      </c>
      <c r="E164" s="13" t="s">
        <v>17</v>
      </c>
      <c r="H164" s="5">
        <v>17</v>
      </c>
      <c r="I164" s="5">
        <v>0</v>
      </c>
      <c r="J164" t="s">
        <v>100</v>
      </c>
    </row>
    <row r="165" spans="1:10" x14ac:dyDescent="0.25">
      <c r="H165" s="5"/>
      <c r="I165" s="5"/>
    </row>
    <row r="166" spans="1:10" x14ac:dyDescent="0.25">
      <c r="A166" t="s">
        <v>15</v>
      </c>
      <c r="C166" s="4" t="s">
        <v>22</v>
      </c>
      <c r="E166" t="s">
        <v>11</v>
      </c>
      <c r="H166" s="5" t="s">
        <v>19</v>
      </c>
      <c r="I166" s="5" t="s">
        <v>19</v>
      </c>
    </row>
    <row r="167" spans="1:10" x14ac:dyDescent="0.25">
      <c r="A167" t="s">
        <v>15</v>
      </c>
      <c r="C167" s="4" t="s">
        <v>23</v>
      </c>
      <c r="E167" t="s">
        <v>11</v>
      </c>
      <c r="H167" s="5" t="s">
        <v>19</v>
      </c>
      <c r="I167" s="5" t="s">
        <v>19</v>
      </c>
    </row>
    <row r="168" spans="1:10" x14ac:dyDescent="0.25">
      <c r="A168" t="s">
        <v>15</v>
      </c>
      <c r="C168" s="4" t="s">
        <v>24</v>
      </c>
      <c r="E168" t="s">
        <v>11</v>
      </c>
      <c r="H168" s="5" t="s">
        <v>19</v>
      </c>
      <c r="I168" s="5" t="s">
        <v>19</v>
      </c>
    </row>
    <row r="169" spans="1:10" x14ac:dyDescent="0.25">
      <c r="A169" t="s">
        <v>15</v>
      </c>
      <c r="C169" s="4" t="s">
        <v>26</v>
      </c>
      <c r="E169" t="s">
        <v>11</v>
      </c>
      <c r="H169" s="5" t="s">
        <v>19</v>
      </c>
      <c r="I169" s="5" t="s">
        <v>19</v>
      </c>
    </row>
    <row r="170" spans="1:10" x14ac:dyDescent="0.25">
      <c r="A170" t="s">
        <v>15</v>
      </c>
      <c r="C170" s="4" t="s">
        <v>30</v>
      </c>
      <c r="E170" t="s">
        <v>11</v>
      </c>
      <c r="H170" s="5" t="s">
        <v>19</v>
      </c>
      <c r="I170" s="5" t="s">
        <v>19</v>
      </c>
    </row>
    <row r="171" spans="1:10" x14ac:dyDescent="0.25">
      <c r="A171" t="s">
        <v>15</v>
      </c>
      <c r="C171" s="4" t="s">
        <v>31</v>
      </c>
      <c r="E171" t="s">
        <v>11</v>
      </c>
      <c r="H171" s="5" t="s">
        <v>19</v>
      </c>
      <c r="I171" s="5" t="s">
        <v>19</v>
      </c>
    </row>
    <row r="172" spans="1:10" x14ac:dyDescent="0.25">
      <c r="A172" t="s">
        <v>15</v>
      </c>
      <c r="C172" s="4" t="s">
        <v>32</v>
      </c>
      <c r="E172" t="s">
        <v>11</v>
      </c>
      <c r="H172" s="5" t="s">
        <v>19</v>
      </c>
      <c r="I172" s="5" t="s">
        <v>19</v>
      </c>
    </row>
    <row r="173" spans="1:10" x14ac:dyDescent="0.25">
      <c r="A173" t="s">
        <v>15</v>
      </c>
      <c r="C173" s="4" t="s">
        <v>33</v>
      </c>
      <c r="E173" t="s">
        <v>11</v>
      </c>
      <c r="H173" s="5" t="s">
        <v>19</v>
      </c>
      <c r="I173" s="5" t="s">
        <v>19</v>
      </c>
    </row>
    <row r="174" spans="1:10" x14ac:dyDescent="0.25">
      <c r="A174" t="s">
        <v>15</v>
      </c>
      <c r="C174" s="4" t="s">
        <v>35</v>
      </c>
      <c r="E174" t="s">
        <v>11</v>
      </c>
      <c r="H174" s="5" t="s">
        <v>19</v>
      </c>
      <c r="I174" s="5" t="s">
        <v>19</v>
      </c>
    </row>
    <row r="175" spans="1:10" x14ac:dyDescent="0.25">
      <c r="A175" t="s">
        <v>15</v>
      </c>
      <c r="C175" s="4" t="s">
        <v>39</v>
      </c>
      <c r="E175" t="s">
        <v>11</v>
      </c>
      <c r="H175" s="5" t="s">
        <v>19</v>
      </c>
      <c r="I175" s="5" t="s">
        <v>19</v>
      </c>
    </row>
    <row r="176" spans="1:10" x14ac:dyDescent="0.25">
      <c r="A176" t="s">
        <v>15</v>
      </c>
      <c r="C176" s="4" t="s">
        <v>41</v>
      </c>
      <c r="E176" t="s">
        <v>11</v>
      </c>
      <c r="H176" s="5" t="s">
        <v>19</v>
      </c>
      <c r="I176" s="5" t="s">
        <v>19</v>
      </c>
    </row>
    <row r="177" spans="1:9" x14ac:dyDescent="0.25">
      <c r="A177" t="s">
        <v>15</v>
      </c>
      <c r="C177" s="4" t="s">
        <v>42</v>
      </c>
      <c r="E177" t="s">
        <v>11</v>
      </c>
      <c r="H177" s="5" t="s">
        <v>19</v>
      </c>
      <c r="I177" s="5" t="s">
        <v>19</v>
      </c>
    </row>
    <row r="178" spans="1:9" x14ac:dyDescent="0.25">
      <c r="A178" t="s">
        <v>15</v>
      </c>
      <c r="C178" s="4" t="s">
        <v>43</v>
      </c>
      <c r="E178" t="s">
        <v>11</v>
      </c>
      <c r="H178" s="5" t="s">
        <v>19</v>
      </c>
      <c r="I178" s="5" t="s">
        <v>19</v>
      </c>
    </row>
    <row r="179" spans="1:9" x14ac:dyDescent="0.25">
      <c r="A179" t="s">
        <v>15</v>
      </c>
      <c r="C179" s="4">
        <v>40373</v>
      </c>
      <c r="E179">
        <v>4</v>
      </c>
      <c r="H179" s="2">
        <v>3</v>
      </c>
      <c r="I179" s="2">
        <v>1</v>
      </c>
    </row>
    <row r="180" spans="1:9" x14ac:dyDescent="0.25">
      <c r="A180" t="s">
        <v>15</v>
      </c>
      <c r="C180" s="4" t="s">
        <v>47</v>
      </c>
      <c r="E180" t="s">
        <v>11</v>
      </c>
      <c r="H180" s="5" t="s">
        <v>19</v>
      </c>
      <c r="I180" s="5" t="s">
        <v>19</v>
      </c>
    </row>
    <row r="181" spans="1:9" x14ac:dyDescent="0.25">
      <c r="A181" t="s">
        <v>15</v>
      </c>
      <c r="C181" s="4" t="s">
        <v>48</v>
      </c>
      <c r="E181" t="s">
        <v>11</v>
      </c>
      <c r="H181" s="5" t="s">
        <v>19</v>
      </c>
      <c r="I181" s="5" t="s">
        <v>19</v>
      </c>
    </row>
    <row r="182" spans="1:9" x14ac:dyDescent="0.25">
      <c r="A182" t="s">
        <v>15</v>
      </c>
      <c r="C182" s="4" t="s">
        <v>50</v>
      </c>
      <c r="E182" t="s">
        <v>11</v>
      </c>
      <c r="H182" s="5" t="s">
        <v>19</v>
      </c>
      <c r="I182" s="5" t="s">
        <v>19</v>
      </c>
    </row>
    <row r="183" spans="1:9" x14ac:dyDescent="0.25">
      <c r="A183" t="s">
        <v>15</v>
      </c>
      <c r="C183" s="4" t="s">
        <v>51</v>
      </c>
      <c r="E183" t="s">
        <v>11</v>
      </c>
      <c r="H183" s="5" t="s">
        <v>19</v>
      </c>
      <c r="I183" s="5" t="s">
        <v>19</v>
      </c>
    </row>
    <row r="184" spans="1:9" x14ac:dyDescent="0.25">
      <c r="A184" t="s">
        <v>15</v>
      </c>
      <c r="C184" s="4" t="s">
        <v>53</v>
      </c>
      <c r="E184" t="s">
        <v>11</v>
      </c>
      <c r="H184" s="5" t="s">
        <v>19</v>
      </c>
      <c r="I184" s="5" t="s">
        <v>19</v>
      </c>
    </row>
    <row r="185" spans="1:9" x14ac:dyDescent="0.25">
      <c r="A185" t="s">
        <v>15</v>
      </c>
      <c r="C185" s="4" t="s">
        <v>58</v>
      </c>
      <c r="E185" t="s">
        <v>11</v>
      </c>
      <c r="H185" s="5" t="s">
        <v>19</v>
      </c>
      <c r="I185" s="5" t="s">
        <v>19</v>
      </c>
    </row>
    <row r="186" spans="1:9" x14ac:dyDescent="0.25">
      <c r="A186" t="s">
        <v>15</v>
      </c>
      <c r="C186" s="4" t="s">
        <v>60</v>
      </c>
      <c r="E186" t="s">
        <v>11</v>
      </c>
      <c r="H186" s="5" t="s">
        <v>19</v>
      </c>
      <c r="I186" s="5" t="s">
        <v>19</v>
      </c>
    </row>
    <row r="187" spans="1:9" x14ac:dyDescent="0.25">
      <c r="A187" t="s">
        <v>15</v>
      </c>
      <c r="C187" s="4" t="s">
        <v>63</v>
      </c>
      <c r="E187" t="s">
        <v>11</v>
      </c>
      <c r="H187" s="5" t="s">
        <v>19</v>
      </c>
      <c r="I187" s="5" t="s">
        <v>19</v>
      </c>
    </row>
    <row r="188" spans="1:9" x14ac:dyDescent="0.25">
      <c r="A188" t="s">
        <v>15</v>
      </c>
      <c r="C188" s="4" t="s">
        <v>65</v>
      </c>
      <c r="E188" t="s">
        <v>11</v>
      </c>
      <c r="H188" s="5" t="s">
        <v>19</v>
      </c>
      <c r="I188" s="5" t="s">
        <v>19</v>
      </c>
    </row>
    <row r="189" spans="1:9" x14ac:dyDescent="0.25">
      <c r="A189" t="s">
        <v>15</v>
      </c>
      <c r="C189" s="4">
        <v>40444</v>
      </c>
      <c r="E189">
        <v>5</v>
      </c>
      <c r="H189" s="5">
        <v>0</v>
      </c>
      <c r="I189" s="5">
        <v>0</v>
      </c>
    </row>
    <row r="190" spans="1:9" x14ac:dyDescent="0.25">
      <c r="A190" t="s">
        <v>15</v>
      </c>
      <c r="C190" s="4">
        <v>40449</v>
      </c>
      <c r="E190">
        <v>3</v>
      </c>
      <c r="H190" s="5">
        <v>0</v>
      </c>
      <c r="I190" s="5">
        <v>0</v>
      </c>
    </row>
    <row r="191" spans="1:9" x14ac:dyDescent="0.25">
      <c r="A191" t="s">
        <v>15</v>
      </c>
      <c r="C191" s="4" t="s">
        <v>71</v>
      </c>
      <c r="E191" t="s">
        <v>11</v>
      </c>
      <c r="H191" s="5" t="s">
        <v>19</v>
      </c>
      <c r="I191" s="5" t="s">
        <v>19</v>
      </c>
    </row>
    <row r="192" spans="1:9" x14ac:dyDescent="0.25">
      <c r="A192" t="s">
        <v>15</v>
      </c>
      <c r="C192" s="4" t="s">
        <v>72</v>
      </c>
      <c r="E192" t="s">
        <v>11</v>
      </c>
      <c r="H192" s="5" t="s">
        <v>19</v>
      </c>
      <c r="I192" s="5" t="s">
        <v>19</v>
      </c>
    </row>
    <row r="193" spans="1:9" x14ac:dyDescent="0.25">
      <c r="A193" t="s">
        <v>15</v>
      </c>
      <c r="C193" s="4" t="s">
        <v>74</v>
      </c>
      <c r="E193" t="s">
        <v>11</v>
      </c>
      <c r="H193" s="5" t="s">
        <v>19</v>
      </c>
      <c r="I193" s="5" t="s">
        <v>19</v>
      </c>
    </row>
    <row r="194" spans="1:9" x14ac:dyDescent="0.25">
      <c r="A194" t="s">
        <v>15</v>
      </c>
      <c r="C194" s="4" t="s">
        <v>76</v>
      </c>
      <c r="E194" t="s">
        <v>11</v>
      </c>
      <c r="H194" s="5" t="s">
        <v>19</v>
      </c>
      <c r="I194" s="5" t="s">
        <v>19</v>
      </c>
    </row>
    <row r="195" spans="1:9" x14ac:dyDescent="0.25">
      <c r="A195" t="s">
        <v>15</v>
      </c>
      <c r="C195" s="4" t="s">
        <v>78</v>
      </c>
      <c r="E195" t="s">
        <v>11</v>
      </c>
      <c r="H195" s="5" t="s">
        <v>19</v>
      </c>
      <c r="I195" s="5" t="s">
        <v>19</v>
      </c>
    </row>
    <row r="196" spans="1:9" x14ac:dyDescent="0.25">
      <c r="A196" t="s">
        <v>15</v>
      </c>
      <c r="C196" s="4" t="s">
        <v>80</v>
      </c>
      <c r="E196" t="s">
        <v>11</v>
      </c>
      <c r="H196" s="5" t="s">
        <v>19</v>
      </c>
      <c r="I196" s="5" t="s">
        <v>19</v>
      </c>
    </row>
    <row r="197" spans="1:9" x14ac:dyDescent="0.25">
      <c r="A197" t="s">
        <v>15</v>
      </c>
      <c r="C197" s="4" t="s">
        <v>86</v>
      </c>
      <c r="E197" t="s">
        <v>11</v>
      </c>
      <c r="H197" s="5" t="s">
        <v>19</v>
      </c>
      <c r="I197" s="5" t="s">
        <v>19</v>
      </c>
    </row>
    <row r="198" spans="1:9" x14ac:dyDescent="0.25">
      <c r="A198" t="s">
        <v>15</v>
      </c>
      <c r="C198" s="4" t="s">
        <v>92</v>
      </c>
      <c r="E198" t="s">
        <v>11</v>
      </c>
      <c r="H198" s="5" t="s">
        <v>19</v>
      </c>
      <c r="I198" s="5" t="s">
        <v>19</v>
      </c>
    </row>
    <row r="199" spans="1:9" x14ac:dyDescent="0.25">
      <c r="A199" t="s">
        <v>15</v>
      </c>
      <c r="C199" s="4" t="s">
        <v>94</v>
      </c>
      <c r="E199" t="s">
        <v>11</v>
      </c>
      <c r="H199" s="5" t="s">
        <v>19</v>
      </c>
      <c r="I199" s="5" t="s">
        <v>19</v>
      </c>
    </row>
    <row r="200" spans="1:9" x14ac:dyDescent="0.25">
      <c r="A200" t="s">
        <v>15</v>
      </c>
      <c r="C200" s="4" t="s">
        <v>95</v>
      </c>
      <c r="E200" t="s">
        <v>11</v>
      </c>
      <c r="H200" s="5" t="s">
        <v>19</v>
      </c>
      <c r="I200" s="5" t="s">
        <v>19</v>
      </c>
    </row>
    <row r="201" spans="1:9" x14ac:dyDescent="0.25">
      <c r="A201" t="s">
        <v>15</v>
      </c>
      <c r="C201" s="4" t="s">
        <v>96</v>
      </c>
      <c r="E201" t="s">
        <v>11</v>
      </c>
      <c r="H201" s="5" t="s">
        <v>19</v>
      </c>
      <c r="I201" s="5" t="s">
        <v>19</v>
      </c>
    </row>
    <row r="202" spans="1:9" x14ac:dyDescent="0.25">
      <c r="A202" t="s">
        <v>15</v>
      </c>
      <c r="C202" s="4" t="s">
        <v>97</v>
      </c>
      <c r="E202" t="s">
        <v>11</v>
      </c>
      <c r="H202" s="5" t="s">
        <v>19</v>
      </c>
      <c r="I202" s="5" t="s">
        <v>19</v>
      </c>
    </row>
  </sheetData>
  <phoneticPr fontId="1" type="noConversion"/>
  <pageMargins left="0.25" right="0.25" top="1" bottom="1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67"/>
  <sheetViews>
    <sheetView topLeftCell="A10" workbookViewId="0">
      <selection activeCell="A37" sqref="A37:IV37"/>
    </sheetView>
  </sheetViews>
  <sheetFormatPr defaultRowHeight="13.2" x14ac:dyDescent="0.25"/>
  <cols>
    <col min="2" max="2" width="9.6640625" style="51" bestFit="1" customWidth="1"/>
    <col min="3" max="16" width="8.33203125" customWidth="1"/>
    <col min="17" max="17" width="8.33203125" style="25" customWidth="1"/>
    <col min="18" max="27" width="8.33203125" customWidth="1"/>
    <col min="28" max="28" width="8.44140625" customWidth="1"/>
    <col min="29" max="30" width="8.33203125" customWidth="1"/>
    <col min="31" max="31" width="8.33203125" style="25" customWidth="1"/>
    <col min="32" max="32" width="8.33203125" customWidth="1"/>
    <col min="39" max="39" width="9.109375" style="25" customWidth="1"/>
  </cols>
  <sheetData>
    <row r="1" spans="1:39" x14ac:dyDescent="0.25">
      <c r="A1" s="8" t="s">
        <v>102</v>
      </c>
      <c r="B1" s="50"/>
      <c r="F1" s="2"/>
      <c r="G1" s="2"/>
    </row>
    <row r="2" spans="1:39" x14ac:dyDescent="0.25">
      <c r="B2" s="50"/>
      <c r="F2" s="2"/>
      <c r="G2" s="2"/>
    </row>
    <row r="3" spans="1:39" x14ac:dyDescent="0.25">
      <c r="A3" t="s">
        <v>0</v>
      </c>
      <c r="B3" s="50" t="s">
        <v>1</v>
      </c>
      <c r="C3" s="365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49"/>
      <c r="R3" s="365" t="s">
        <v>104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 t="s">
        <v>108</v>
      </c>
      <c r="R4" s="17">
        <v>1</v>
      </c>
      <c r="S4" s="17">
        <v>2</v>
      </c>
      <c r="T4" s="17">
        <v>3</v>
      </c>
      <c r="U4" s="17">
        <v>4</v>
      </c>
      <c r="V4" s="17">
        <v>5</v>
      </c>
      <c r="W4" s="1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5">
      <c r="A5" s="25" t="s">
        <v>10</v>
      </c>
      <c r="B5" s="53">
        <v>40239</v>
      </c>
      <c r="C5" s="33">
        <v>3</v>
      </c>
      <c r="D5" s="33">
        <v>1</v>
      </c>
      <c r="E5" s="33">
        <v>2</v>
      </c>
      <c r="F5" s="33">
        <v>6</v>
      </c>
      <c r="G5" s="33">
        <v>0</v>
      </c>
      <c r="H5" s="33">
        <v>11</v>
      </c>
      <c r="I5" s="33">
        <v>10</v>
      </c>
      <c r="J5" s="33">
        <v>3</v>
      </c>
      <c r="K5" s="33">
        <v>0</v>
      </c>
      <c r="L5" s="34">
        <v>3</v>
      </c>
      <c r="M5" s="34">
        <v>0</v>
      </c>
      <c r="N5" s="34">
        <v>0</v>
      </c>
      <c r="O5" s="34">
        <v>1</v>
      </c>
      <c r="P5" s="34">
        <v>2</v>
      </c>
      <c r="Q5" s="36">
        <f>SUM(C5:P5)</f>
        <v>42</v>
      </c>
      <c r="R5" s="37" t="s">
        <v>114</v>
      </c>
      <c r="S5" s="33"/>
      <c r="T5" s="33"/>
      <c r="U5" s="33"/>
      <c r="V5" s="24" t="s">
        <v>19</v>
      </c>
      <c r="W5" s="24" t="s">
        <v>19</v>
      </c>
      <c r="X5" s="24" t="s">
        <v>19</v>
      </c>
      <c r="Y5" s="24" t="s">
        <v>19</v>
      </c>
      <c r="Z5" s="24" t="s">
        <v>19</v>
      </c>
      <c r="AA5" s="24" t="s">
        <v>19</v>
      </c>
      <c r="AB5" s="24" t="s">
        <v>19</v>
      </c>
      <c r="AC5" s="24" t="s">
        <v>19</v>
      </c>
      <c r="AD5" s="24" t="s">
        <v>19</v>
      </c>
      <c r="AE5" s="23" t="s">
        <v>19</v>
      </c>
      <c r="AF5" s="38" t="s">
        <v>128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40280</v>
      </c>
      <c r="C6" s="33">
        <v>1</v>
      </c>
      <c r="D6" s="33">
        <v>0</v>
      </c>
      <c r="E6" s="33">
        <v>1</v>
      </c>
      <c r="F6" s="33">
        <v>0</v>
      </c>
      <c r="G6" s="33">
        <v>0</v>
      </c>
      <c r="H6" s="33">
        <v>2</v>
      </c>
      <c r="I6" s="33">
        <v>0</v>
      </c>
      <c r="J6" s="33">
        <v>2</v>
      </c>
      <c r="K6" s="33">
        <v>2</v>
      </c>
      <c r="L6" s="34">
        <v>1</v>
      </c>
      <c r="M6" s="34">
        <v>0</v>
      </c>
      <c r="N6" s="34">
        <v>0</v>
      </c>
      <c r="O6" s="34">
        <v>1</v>
      </c>
      <c r="P6" s="34">
        <v>1</v>
      </c>
      <c r="Q6" s="36">
        <f>SUM(C6:P6)</f>
        <v>11</v>
      </c>
      <c r="R6" s="39">
        <v>911</v>
      </c>
      <c r="S6" s="39">
        <v>913</v>
      </c>
      <c r="T6" s="39">
        <v>956</v>
      </c>
      <c r="U6" s="39">
        <v>967</v>
      </c>
      <c r="V6" s="39">
        <v>291</v>
      </c>
      <c r="W6" s="39">
        <v>167</v>
      </c>
      <c r="X6" s="39">
        <v>220</v>
      </c>
      <c r="Y6" s="39">
        <v>470</v>
      </c>
      <c r="Z6" s="39">
        <v>611</v>
      </c>
      <c r="AA6" s="40">
        <v>790</v>
      </c>
      <c r="AB6" s="40">
        <v>782</v>
      </c>
      <c r="AC6" s="40">
        <v>960</v>
      </c>
      <c r="AD6" s="40">
        <v>969</v>
      </c>
      <c r="AE6" s="43">
        <v>962</v>
      </c>
      <c r="AF6" s="38" t="s">
        <v>129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40322</v>
      </c>
      <c r="C7" s="33">
        <v>3</v>
      </c>
      <c r="D7" s="33">
        <v>1</v>
      </c>
      <c r="E7" s="33">
        <v>4</v>
      </c>
      <c r="F7" s="33">
        <v>0</v>
      </c>
      <c r="G7" s="24" t="s">
        <v>19</v>
      </c>
      <c r="H7" s="33">
        <v>2</v>
      </c>
      <c r="I7" s="33">
        <v>19</v>
      </c>
      <c r="J7" s="33">
        <v>1</v>
      </c>
      <c r="K7" s="24" t="s">
        <v>19</v>
      </c>
      <c r="L7" s="34">
        <v>8</v>
      </c>
      <c r="M7" s="34">
        <v>8</v>
      </c>
      <c r="N7" s="34">
        <v>4</v>
      </c>
      <c r="O7" s="34">
        <v>6</v>
      </c>
      <c r="P7" s="34">
        <v>3</v>
      </c>
      <c r="Q7" s="36">
        <f>SUM(C7:P7)</f>
        <v>59</v>
      </c>
      <c r="R7" s="39">
        <v>984</v>
      </c>
      <c r="S7" s="39">
        <v>526</v>
      </c>
      <c r="T7" s="39">
        <v>1030</v>
      </c>
      <c r="U7" s="39">
        <v>1032</v>
      </c>
      <c r="V7" s="39">
        <v>1029</v>
      </c>
      <c r="W7" s="39">
        <v>653</v>
      </c>
      <c r="X7" s="39">
        <v>142</v>
      </c>
      <c r="Y7" s="39">
        <v>253</v>
      </c>
      <c r="Z7" s="39">
        <v>512</v>
      </c>
      <c r="AA7" s="40">
        <v>650</v>
      </c>
      <c r="AB7" s="40">
        <v>782</v>
      </c>
      <c r="AC7" s="40">
        <v>926</v>
      </c>
      <c r="AD7" s="40">
        <v>954</v>
      </c>
      <c r="AE7" s="43">
        <v>1015</v>
      </c>
      <c r="AF7" s="42" t="s">
        <v>134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40343</v>
      </c>
      <c r="C8" s="33">
        <v>159</v>
      </c>
      <c r="D8" s="33">
        <v>11</v>
      </c>
      <c r="E8" s="33">
        <v>6</v>
      </c>
      <c r="F8" s="33">
        <v>32</v>
      </c>
      <c r="G8" s="24">
        <v>3</v>
      </c>
      <c r="H8" s="33">
        <v>8</v>
      </c>
      <c r="I8" s="33">
        <v>9</v>
      </c>
      <c r="J8" s="33">
        <v>2</v>
      </c>
      <c r="K8" s="24">
        <v>3</v>
      </c>
      <c r="L8" s="34">
        <v>16</v>
      </c>
      <c r="M8" s="34">
        <v>4</v>
      </c>
      <c r="N8" s="34">
        <v>24</v>
      </c>
      <c r="O8" s="34">
        <v>12</v>
      </c>
      <c r="P8" s="34">
        <v>26</v>
      </c>
      <c r="Q8" s="36">
        <f>SUM(C8:P8)</f>
        <v>315</v>
      </c>
      <c r="R8" s="39">
        <v>525.1</v>
      </c>
      <c r="S8" s="39">
        <v>527</v>
      </c>
      <c r="T8" s="39">
        <v>524.79999999999995</v>
      </c>
      <c r="U8" s="39">
        <v>526.1</v>
      </c>
      <c r="V8" s="39">
        <v>479</v>
      </c>
      <c r="W8" s="39">
        <v>526</v>
      </c>
      <c r="X8" s="39">
        <v>428.9</v>
      </c>
      <c r="Y8" s="39">
        <v>277.5</v>
      </c>
      <c r="Z8" s="39">
        <v>27</v>
      </c>
      <c r="AA8" s="40">
        <v>479.2</v>
      </c>
      <c r="AB8" s="40">
        <v>501.7</v>
      </c>
      <c r="AC8" s="40">
        <v>522.70000000000005</v>
      </c>
      <c r="AD8" s="40">
        <v>525.20000000000005</v>
      </c>
      <c r="AE8" s="43">
        <v>527</v>
      </c>
      <c r="AF8" s="42" t="s">
        <v>143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40408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>
        <v>0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24" t="s">
        <v>19</v>
      </c>
      <c r="Q9" s="36">
        <f>SUM(C9:P9)</f>
        <v>0</v>
      </c>
      <c r="R9" s="47" t="s">
        <v>19</v>
      </c>
      <c r="S9" s="47" t="s">
        <v>19</v>
      </c>
      <c r="T9" s="47" t="s">
        <v>19</v>
      </c>
      <c r="U9" s="47" t="s">
        <v>19</v>
      </c>
      <c r="V9" s="47" t="s">
        <v>19</v>
      </c>
      <c r="W9" s="47">
        <v>1112</v>
      </c>
      <c r="X9" s="47" t="s">
        <v>19</v>
      </c>
      <c r="Y9" s="47" t="s">
        <v>19</v>
      </c>
      <c r="Z9" s="47" t="s">
        <v>19</v>
      </c>
      <c r="AA9" s="47" t="s">
        <v>19</v>
      </c>
      <c r="AB9" s="47" t="s">
        <v>19</v>
      </c>
      <c r="AC9" s="47" t="s">
        <v>19</v>
      </c>
      <c r="AD9" s="47" t="s">
        <v>19</v>
      </c>
      <c r="AE9" s="30" t="s">
        <v>19</v>
      </c>
      <c r="AF9" s="48" t="s">
        <v>145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25"/>
      <c r="B10" s="21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6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4"/>
      <c r="AE10" s="35"/>
      <c r="AF10" s="25"/>
      <c r="AG10" s="25"/>
      <c r="AH10" s="25"/>
      <c r="AI10" s="25"/>
      <c r="AJ10" s="25"/>
      <c r="AK10" s="25"/>
      <c r="AL10" s="25"/>
      <c r="AM10" s="14"/>
    </row>
    <row r="11" spans="1:39" x14ac:dyDescent="0.25">
      <c r="A11" t="s">
        <v>103</v>
      </c>
      <c r="B11" s="21">
        <v>40190</v>
      </c>
      <c r="C11" s="16" t="s">
        <v>19</v>
      </c>
      <c r="D11" s="22">
        <v>3</v>
      </c>
      <c r="E11" s="22">
        <v>5</v>
      </c>
      <c r="F11" s="11" t="s">
        <v>107</v>
      </c>
      <c r="G11" s="11">
        <v>1</v>
      </c>
      <c r="H11" s="11" t="s">
        <v>107</v>
      </c>
      <c r="I11" s="16" t="s">
        <v>19</v>
      </c>
      <c r="J11" s="16" t="s">
        <v>19</v>
      </c>
      <c r="K11" s="16" t="s">
        <v>19</v>
      </c>
      <c r="L11" s="16" t="s">
        <v>19</v>
      </c>
      <c r="M11" s="16" t="s">
        <v>19</v>
      </c>
      <c r="N11" s="16" t="s">
        <v>19</v>
      </c>
      <c r="O11" s="16" t="s">
        <v>19</v>
      </c>
      <c r="P11" s="24" t="s">
        <v>19</v>
      </c>
      <c r="Q11" s="26">
        <f>SUM(C11:P11)</f>
        <v>9</v>
      </c>
      <c r="R11" s="38" t="s">
        <v>117</v>
      </c>
      <c r="S11" s="20"/>
      <c r="T11" s="20"/>
      <c r="U11" s="20"/>
      <c r="V11" s="20" t="s">
        <v>19</v>
      </c>
      <c r="W11" s="20" t="s">
        <v>19</v>
      </c>
      <c r="X11" s="20" t="s">
        <v>19</v>
      </c>
      <c r="Y11" s="20" t="s">
        <v>19</v>
      </c>
      <c r="Z11" s="20" t="s">
        <v>19</v>
      </c>
      <c r="AA11" s="20" t="s">
        <v>19</v>
      </c>
      <c r="AB11" s="20" t="s">
        <v>19</v>
      </c>
      <c r="AC11" s="20" t="s">
        <v>19</v>
      </c>
      <c r="AD11" s="20" t="s">
        <v>19</v>
      </c>
      <c r="AE11" s="32" t="s">
        <v>19</v>
      </c>
      <c r="AF11" t="s">
        <v>110</v>
      </c>
      <c r="AM11" s="14"/>
    </row>
    <row r="12" spans="1:39" x14ac:dyDescent="0.25">
      <c r="A12" t="s">
        <v>103</v>
      </c>
      <c r="B12" s="21">
        <v>40211</v>
      </c>
      <c r="C12" s="16" t="s">
        <v>19</v>
      </c>
      <c r="D12" s="11">
        <v>1</v>
      </c>
      <c r="E12" s="11">
        <v>200</v>
      </c>
      <c r="F12" s="11">
        <v>415</v>
      </c>
      <c r="G12" s="11">
        <v>75</v>
      </c>
      <c r="H12" s="11">
        <v>10</v>
      </c>
      <c r="I12" s="16" t="s">
        <v>19</v>
      </c>
      <c r="J12" s="16" t="s">
        <v>19</v>
      </c>
      <c r="K12" s="16" t="s">
        <v>19</v>
      </c>
      <c r="L12" s="16" t="s">
        <v>19</v>
      </c>
      <c r="M12" s="16" t="s">
        <v>19</v>
      </c>
      <c r="N12" s="16" t="s">
        <v>19</v>
      </c>
      <c r="O12" s="16" t="s">
        <v>19</v>
      </c>
      <c r="P12" s="24" t="s">
        <v>19</v>
      </c>
      <c r="Q12" s="26">
        <f t="shared" ref="Q12:Q53" si="0">SUM(C12:P12)</f>
        <v>701</v>
      </c>
      <c r="R12" s="15">
        <v>0</v>
      </c>
      <c r="S12" s="15">
        <v>453</v>
      </c>
      <c r="T12" s="15">
        <v>311</v>
      </c>
      <c r="U12" s="15">
        <v>146</v>
      </c>
      <c r="V12" s="15">
        <v>306</v>
      </c>
      <c r="W12" s="15">
        <v>6</v>
      </c>
      <c r="X12" s="10" t="s">
        <v>119</v>
      </c>
      <c r="Y12" s="20"/>
      <c r="Z12" s="20"/>
      <c r="AA12" s="20" t="s">
        <v>19</v>
      </c>
      <c r="AB12" s="20" t="s">
        <v>19</v>
      </c>
      <c r="AC12" s="20" t="s">
        <v>19</v>
      </c>
      <c r="AD12" s="20" t="s">
        <v>19</v>
      </c>
      <c r="AE12" s="32" t="s">
        <v>19</v>
      </c>
      <c r="AF12" t="s">
        <v>111</v>
      </c>
      <c r="AM12" s="14"/>
    </row>
    <row r="13" spans="1:39" x14ac:dyDescent="0.25">
      <c r="A13" t="s">
        <v>103</v>
      </c>
      <c r="B13" s="21">
        <v>40218</v>
      </c>
      <c r="C13" s="16" t="s">
        <v>19</v>
      </c>
      <c r="D13" s="11">
        <v>0</v>
      </c>
      <c r="E13" s="11">
        <v>13</v>
      </c>
      <c r="F13" s="16">
        <v>14</v>
      </c>
      <c r="G13" s="16">
        <v>17</v>
      </c>
      <c r="H13" s="11">
        <v>1</v>
      </c>
      <c r="I13" s="16" t="s">
        <v>19</v>
      </c>
      <c r="J13" s="16" t="s">
        <v>19</v>
      </c>
      <c r="K13" s="16" t="s">
        <v>19</v>
      </c>
      <c r="L13" s="16" t="s">
        <v>19</v>
      </c>
      <c r="M13" s="16" t="s">
        <v>19</v>
      </c>
      <c r="N13" s="16" t="s">
        <v>19</v>
      </c>
      <c r="O13" s="16" t="s">
        <v>19</v>
      </c>
      <c r="P13" s="24" t="s">
        <v>19</v>
      </c>
      <c r="Q13" s="26">
        <f t="shared" si="0"/>
        <v>45</v>
      </c>
      <c r="R13" s="28">
        <v>0</v>
      </c>
      <c r="S13">
        <v>179.5</v>
      </c>
      <c r="T13">
        <v>131.19999999999999</v>
      </c>
      <c r="U13">
        <v>75.099999999999994</v>
      </c>
      <c r="V13">
        <v>123.2</v>
      </c>
      <c r="W13" s="15">
        <v>8</v>
      </c>
      <c r="X13" s="16" t="s">
        <v>19</v>
      </c>
      <c r="Y13" s="16" t="s">
        <v>19</v>
      </c>
      <c r="Z13" s="16" t="s">
        <v>19</v>
      </c>
      <c r="AA13" s="16" t="s">
        <v>19</v>
      </c>
      <c r="AB13" s="16" t="s">
        <v>19</v>
      </c>
      <c r="AC13" s="16" t="s">
        <v>19</v>
      </c>
      <c r="AD13" s="16" t="s">
        <v>19</v>
      </c>
      <c r="AE13" s="19" t="s">
        <v>19</v>
      </c>
      <c r="AF13" t="s">
        <v>112</v>
      </c>
      <c r="AM13" s="14"/>
    </row>
    <row r="14" spans="1:39" x14ac:dyDescent="0.25">
      <c r="A14" t="s">
        <v>103</v>
      </c>
      <c r="B14" s="21">
        <v>40225</v>
      </c>
      <c r="C14" s="16" t="s">
        <v>19</v>
      </c>
      <c r="D14" s="11">
        <v>0</v>
      </c>
      <c r="E14" s="11">
        <v>8</v>
      </c>
      <c r="F14" s="16">
        <v>5</v>
      </c>
      <c r="G14" s="16">
        <v>11</v>
      </c>
      <c r="H14" s="11">
        <v>6</v>
      </c>
      <c r="I14" s="16" t="s">
        <v>19</v>
      </c>
      <c r="J14" s="16" t="s">
        <v>19</v>
      </c>
      <c r="K14" s="16" t="s">
        <v>19</v>
      </c>
      <c r="L14" s="16" t="s">
        <v>19</v>
      </c>
      <c r="M14" s="16" t="s">
        <v>19</v>
      </c>
      <c r="N14" s="16" t="s">
        <v>19</v>
      </c>
      <c r="O14" s="16" t="s">
        <v>19</v>
      </c>
      <c r="P14" s="24" t="s">
        <v>19</v>
      </c>
      <c r="Q14" s="26">
        <f t="shared" si="0"/>
        <v>30</v>
      </c>
      <c r="R14" s="15">
        <v>0</v>
      </c>
      <c r="S14" s="15">
        <v>317.5</v>
      </c>
      <c r="T14" s="15">
        <v>219.5</v>
      </c>
      <c r="U14" s="15">
        <v>82.9</v>
      </c>
      <c r="V14" s="15">
        <v>190.2</v>
      </c>
      <c r="W14" s="15">
        <v>14</v>
      </c>
      <c r="X14" s="16" t="s">
        <v>19</v>
      </c>
      <c r="Y14" s="16" t="s">
        <v>19</v>
      </c>
      <c r="Z14" s="16" t="s">
        <v>19</v>
      </c>
      <c r="AA14" s="16" t="s">
        <v>19</v>
      </c>
      <c r="AB14" s="16" t="s">
        <v>19</v>
      </c>
      <c r="AC14" s="16" t="s">
        <v>19</v>
      </c>
      <c r="AD14" s="16" t="s">
        <v>19</v>
      </c>
      <c r="AE14" s="19" t="s">
        <v>19</v>
      </c>
      <c r="AF14" t="s">
        <v>111</v>
      </c>
      <c r="AM14" s="14"/>
    </row>
    <row r="15" spans="1:39" s="11" customFormat="1" x14ac:dyDescent="0.25">
      <c r="A15" s="10" t="s">
        <v>103</v>
      </c>
      <c r="B15" s="21">
        <v>40239</v>
      </c>
      <c r="C15" s="16" t="s">
        <v>19</v>
      </c>
      <c r="D15" s="11">
        <v>0</v>
      </c>
      <c r="E15" s="11">
        <v>1</v>
      </c>
      <c r="F15" s="16">
        <v>0</v>
      </c>
      <c r="G15" s="16">
        <v>1</v>
      </c>
      <c r="H15" s="11">
        <v>0</v>
      </c>
      <c r="I15" s="16" t="s">
        <v>19</v>
      </c>
      <c r="J15" s="16" t="s">
        <v>19</v>
      </c>
      <c r="K15" s="16" t="s">
        <v>19</v>
      </c>
      <c r="L15" s="16" t="s">
        <v>19</v>
      </c>
      <c r="M15" s="16" t="s">
        <v>19</v>
      </c>
      <c r="N15" s="16" t="s">
        <v>19</v>
      </c>
      <c r="O15" s="16" t="s">
        <v>19</v>
      </c>
      <c r="P15" s="24" t="s">
        <v>19</v>
      </c>
      <c r="Q15" s="26">
        <f t="shared" si="0"/>
        <v>2</v>
      </c>
      <c r="R15" s="31">
        <v>0</v>
      </c>
      <c r="S15" s="31">
        <v>130.19999999999999</v>
      </c>
      <c r="T15" s="31">
        <v>54.4</v>
      </c>
      <c r="U15" s="31">
        <v>22.9</v>
      </c>
      <c r="V15" s="31">
        <v>54.1</v>
      </c>
      <c r="W15" s="31">
        <v>0</v>
      </c>
      <c r="X15" s="29" t="s">
        <v>19</v>
      </c>
      <c r="Y15" s="29" t="s">
        <v>19</v>
      </c>
      <c r="Z15" s="29" t="s">
        <v>19</v>
      </c>
      <c r="AA15" s="29" t="s">
        <v>19</v>
      </c>
      <c r="AB15" s="29" t="s">
        <v>19</v>
      </c>
      <c r="AC15" s="29" t="s">
        <v>19</v>
      </c>
      <c r="AD15" s="29" t="s">
        <v>19</v>
      </c>
      <c r="AE15" s="30" t="s">
        <v>19</v>
      </c>
      <c r="AF15" s="10" t="s">
        <v>113</v>
      </c>
      <c r="AM15" s="55"/>
    </row>
    <row r="16" spans="1:39" s="11" customFormat="1" x14ac:dyDescent="0.25">
      <c r="A16" s="10" t="s">
        <v>103</v>
      </c>
      <c r="B16" s="21">
        <v>40270</v>
      </c>
      <c r="C16" s="16">
        <v>0</v>
      </c>
      <c r="D16" s="11">
        <v>0</v>
      </c>
      <c r="E16" s="11">
        <v>0</v>
      </c>
      <c r="F16" s="16">
        <v>0</v>
      </c>
      <c r="G16" s="16">
        <v>0</v>
      </c>
      <c r="H16" s="11">
        <v>0</v>
      </c>
      <c r="I16" s="16" t="s">
        <v>19</v>
      </c>
      <c r="J16" s="16" t="s">
        <v>19</v>
      </c>
      <c r="K16" s="16" t="s">
        <v>19</v>
      </c>
      <c r="L16" s="16" t="s">
        <v>19</v>
      </c>
      <c r="M16" s="16" t="s">
        <v>19</v>
      </c>
      <c r="N16" s="16" t="s">
        <v>19</v>
      </c>
      <c r="O16" s="16" t="s">
        <v>19</v>
      </c>
      <c r="P16" s="24" t="s">
        <v>19</v>
      </c>
      <c r="Q16" s="26">
        <f t="shared" si="0"/>
        <v>0</v>
      </c>
      <c r="R16" s="31">
        <v>364</v>
      </c>
      <c r="S16" s="31">
        <v>509</v>
      </c>
      <c r="T16" s="31">
        <v>590</v>
      </c>
      <c r="U16" s="31">
        <v>366</v>
      </c>
      <c r="V16" s="31">
        <v>58</v>
      </c>
      <c r="W16" s="31">
        <v>0</v>
      </c>
      <c r="X16" s="29" t="s">
        <v>19</v>
      </c>
      <c r="Y16" s="29" t="s">
        <v>19</v>
      </c>
      <c r="Z16" s="29" t="s">
        <v>19</v>
      </c>
      <c r="AA16" s="29" t="s">
        <v>19</v>
      </c>
      <c r="AB16" s="29" t="s">
        <v>19</v>
      </c>
      <c r="AC16" s="29" t="s">
        <v>19</v>
      </c>
      <c r="AD16" s="29" t="s">
        <v>19</v>
      </c>
      <c r="AE16" s="30" t="s">
        <v>19</v>
      </c>
      <c r="AF16" s="10" t="s">
        <v>130</v>
      </c>
      <c r="AM16" s="55"/>
    </row>
    <row r="17" spans="1:39" s="11" customFormat="1" x14ac:dyDescent="0.25">
      <c r="A17" s="10" t="s">
        <v>103</v>
      </c>
      <c r="B17" s="21">
        <v>40302</v>
      </c>
      <c r="C17" s="16">
        <v>0</v>
      </c>
      <c r="D17" s="11">
        <v>0</v>
      </c>
      <c r="E17" s="11">
        <v>1</v>
      </c>
      <c r="F17" s="16" t="s">
        <v>19</v>
      </c>
      <c r="G17" s="16" t="s">
        <v>19</v>
      </c>
      <c r="H17" s="16" t="s">
        <v>19</v>
      </c>
      <c r="I17" s="16" t="s">
        <v>19</v>
      </c>
      <c r="J17" s="16" t="s">
        <v>19</v>
      </c>
      <c r="K17" s="16" t="s">
        <v>19</v>
      </c>
      <c r="L17" s="16" t="s">
        <v>19</v>
      </c>
      <c r="M17" s="16" t="s">
        <v>19</v>
      </c>
      <c r="N17" s="16" t="s">
        <v>19</v>
      </c>
      <c r="O17" s="16" t="s">
        <v>19</v>
      </c>
      <c r="P17" s="24" t="s">
        <v>19</v>
      </c>
      <c r="Q17" s="26">
        <f t="shared" si="0"/>
        <v>1</v>
      </c>
      <c r="R17" s="31">
        <v>688.3</v>
      </c>
      <c r="S17" s="31">
        <v>94.6</v>
      </c>
      <c r="T17" s="31">
        <v>118.2</v>
      </c>
      <c r="U17" s="29" t="s">
        <v>19</v>
      </c>
      <c r="V17" s="29" t="s">
        <v>19</v>
      </c>
      <c r="W17" s="29" t="s">
        <v>19</v>
      </c>
      <c r="X17" s="29" t="s">
        <v>19</v>
      </c>
      <c r="Y17" s="29" t="s">
        <v>19</v>
      </c>
      <c r="Z17" s="29" t="s">
        <v>19</v>
      </c>
      <c r="AA17" s="29" t="s">
        <v>19</v>
      </c>
      <c r="AB17" s="29" t="s">
        <v>19</v>
      </c>
      <c r="AC17" s="29" t="s">
        <v>19</v>
      </c>
      <c r="AD17" s="29" t="s">
        <v>19</v>
      </c>
      <c r="AE17" s="30" t="s">
        <v>19</v>
      </c>
      <c r="AF17" s="10" t="s">
        <v>131</v>
      </c>
      <c r="AM17" s="55"/>
    </row>
    <row r="18" spans="1:39" s="11" customFormat="1" x14ac:dyDescent="0.25">
      <c r="A18" s="10" t="s">
        <v>103</v>
      </c>
      <c r="B18" s="21">
        <v>40310</v>
      </c>
      <c r="C18" s="16" t="s">
        <v>19</v>
      </c>
      <c r="D18" s="16" t="s">
        <v>19</v>
      </c>
      <c r="E18" s="16" t="s">
        <v>19</v>
      </c>
      <c r="F18" s="16">
        <v>15</v>
      </c>
      <c r="G18" s="16">
        <v>8</v>
      </c>
      <c r="H18" s="11">
        <v>8</v>
      </c>
      <c r="I18" s="16" t="s">
        <v>19</v>
      </c>
      <c r="J18" s="16" t="s">
        <v>19</v>
      </c>
      <c r="K18" s="16" t="s">
        <v>19</v>
      </c>
      <c r="L18" s="16" t="s">
        <v>19</v>
      </c>
      <c r="M18" s="16" t="s">
        <v>19</v>
      </c>
      <c r="N18" s="16" t="s">
        <v>19</v>
      </c>
      <c r="O18" s="16" t="s">
        <v>19</v>
      </c>
      <c r="P18" s="24" t="s">
        <v>19</v>
      </c>
      <c r="Q18" s="26">
        <f t="shared" si="0"/>
        <v>31</v>
      </c>
      <c r="R18" s="29" t="s">
        <v>19</v>
      </c>
      <c r="S18" s="29" t="s">
        <v>19</v>
      </c>
      <c r="T18" s="29" t="s">
        <v>19</v>
      </c>
      <c r="U18" s="31">
        <v>203.4</v>
      </c>
      <c r="V18" s="31">
        <v>16.399999999999999</v>
      </c>
      <c r="W18" s="31">
        <v>5.6</v>
      </c>
      <c r="X18" s="29" t="s">
        <v>19</v>
      </c>
      <c r="Y18" s="29" t="s">
        <v>19</v>
      </c>
      <c r="Z18" s="29" t="s">
        <v>19</v>
      </c>
      <c r="AA18" s="29" t="s">
        <v>19</v>
      </c>
      <c r="AB18" s="29" t="s">
        <v>19</v>
      </c>
      <c r="AC18" s="29" t="s">
        <v>19</v>
      </c>
      <c r="AD18" s="29" t="s">
        <v>19</v>
      </c>
      <c r="AE18" s="30" t="s">
        <v>19</v>
      </c>
      <c r="AF18" s="10" t="s">
        <v>132</v>
      </c>
      <c r="AM18" s="55"/>
    </row>
    <row r="19" spans="1:39" s="11" customFormat="1" x14ac:dyDescent="0.25">
      <c r="A19" s="10" t="s">
        <v>103</v>
      </c>
      <c r="B19" s="21">
        <v>40351</v>
      </c>
      <c r="C19" s="16" t="s">
        <v>19</v>
      </c>
      <c r="D19" s="16">
        <v>0</v>
      </c>
      <c r="E19" s="16" t="s">
        <v>19</v>
      </c>
      <c r="F19" s="16">
        <v>10</v>
      </c>
      <c r="G19" s="16">
        <v>12</v>
      </c>
      <c r="H19" s="11">
        <v>15</v>
      </c>
      <c r="I19" s="16" t="s">
        <v>19</v>
      </c>
      <c r="J19" s="16" t="s">
        <v>19</v>
      </c>
      <c r="K19" s="16" t="s">
        <v>19</v>
      </c>
      <c r="L19" s="16" t="s">
        <v>19</v>
      </c>
      <c r="M19" s="16" t="s">
        <v>19</v>
      </c>
      <c r="N19" s="16" t="s">
        <v>19</v>
      </c>
      <c r="O19" s="16" t="s">
        <v>19</v>
      </c>
      <c r="P19" s="24" t="s">
        <v>19</v>
      </c>
      <c r="Q19" s="26">
        <f t="shared" si="0"/>
        <v>37</v>
      </c>
      <c r="R19" s="29" t="s">
        <v>19</v>
      </c>
      <c r="S19" s="29">
        <v>495.7</v>
      </c>
      <c r="T19" s="29" t="s">
        <v>19</v>
      </c>
      <c r="U19" s="31">
        <v>816.6</v>
      </c>
      <c r="V19" s="31">
        <v>565.29999999999995</v>
      </c>
      <c r="W19" s="31">
        <v>394.7</v>
      </c>
      <c r="X19" s="29" t="s">
        <v>19</v>
      </c>
      <c r="Y19" s="29" t="s">
        <v>19</v>
      </c>
      <c r="Z19" s="29" t="s">
        <v>19</v>
      </c>
      <c r="AA19" s="29" t="s">
        <v>19</v>
      </c>
      <c r="AB19" s="29" t="s">
        <v>19</v>
      </c>
      <c r="AC19" s="29" t="s">
        <v>19</v>
      </c>
      <c r="AD19" s="29" t="s">
        <v>19</v>
      </c>
      <c r="AE19" s="30" t="s">
        <v>19</v>
      </c>
      <c r="AF19" s="10" t="s">
        <v>137</v>
      </c>
      <c r="AM19" s="55"/>
    </row>
    <row r="20" spans="1:39" s="11" customFormat="1" x14ac:dyDescent="0.25">
      <c r="A20" s="10" t="s">
        <v>103</v>
      </c>
      <c r="B20" s="21">
        <v>40352</v>
      </c>
      <c r="C20" s="16">
        <v>0</v>
      </c>
      <c r="D20" s="16" t="s">
        <v>19</v>
      </c>
      <c r="E20" s="16">
        <v>0</v>
      </c>
      <c r="F20" s="16" t="s">
        <v>19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26">
        <f t="shared" si="0"/>
        <v>0</v>
      </c>
      <c r="R20" s="29">
        <v>1187.7</v>
      </c>
      <c r="S20" s="29" t="s">
        <v>19</v>
      </c>
      <c r="T20" s="29">
        <v>871.2</v>
      </c>
      <c r="U20" s="29" t="s">
        <v>19</v>
      </c>
      <c r="V20" s="29" t="s">
        <v>19</v>
      </c>
      <c r="W20" s="29" t="s">
        <v>19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131</v>
      </c>
      <c r="AM20" s="55"/>
    </row>
    <row r="21" spans="1:39" s="11" customFormat="1" x14ac:dyDescent="0.25">
      <c r="A21" s="10" t="s">
        <v>103</v>
      </c>
      <c r="B21" s="21">
        <v>40365</v>
      </c>
      <c r="C21" s="16" t="s">
        <v>19</v>
      </c>
      <c r="D21" s="16" t="s">
        <v>19</v>
      </c>
      <c r="E21" s="16" t="s">
        <v>19</v>
      </c>
      <c r="F21" s="16" t="s">
        <v>19</v>
      </c>
      <c r="G21" s="16" t="s">
        <v>19</v>
      </c>
      <c r="H21" s="16">
        <v>0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26">
        <f t="shared" si="0"/>
        <v>0</v>
      </c>
      <c r="R21" s="29" t="s">
        <v>19</v>
      </c>
      <c r="S21" s="29" t="s">
        <v>19</v>
      </c>
      <c r="T21" s="29" t="s">
        <v>19</v>
      </c>
      <c r="U21" s="29" t="s">
        <v>19</v>
      </c>
      <c r="V21" s="29" t="s">
        <v>19</v>
      </c>
      <c r="W21" s="29">
        <v>81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10" t="s">
        <v>131</v>
      </c>
      <c r="AM21" s="55"/>
    </row>
    <row r="22" spans="1:39" s="11" customFormat="1" x14ac:dyDescent="0.25">
      <c r="A22" s="10" t="s">
        <v>103</v>
      </c>
      <c r="B22" s="21">
        <v>40371</v>
      </c>
      <c r="C22" s="16" t="s">
        <v>19</v>
      </c>
      <c r="D22" s="16" t="s">
        <v>19</v>
      </c>
      <c r="E22" s="16">
        <v>0</v>
      </c>
      <c r="F22" s="16">
        <v>0</v>
      </c>
      <c r="G22" s="16">
        <v>0</v>
      </c>
      <c r="H22" s="16" t="s">
        <v>19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26">
        <f t="shared" si="0"/>
        <v>0</v>
      </c>
      <c r="R22" s="29" t="s">
        <v>19</v>
      </c>
      <c r="S22" s="29" t="s">
        <v>19</v>
      </c>
      <c r="T22" s="29">
        <v>213</v>
      </c>
      <c r="U22" s="29">
        <v>334.8</v>
      </c>
      <c r="V22" s="29">
        <v>127.4</v>
      </c>
      <c r="W22" s="29" t="s">
        <v>19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10" t="s">
        <v>131</v>
      </c>
      <c r="AM22" s="55"/>
    </row>
    <row r="23" spans="1:39" s="11" customFormat="1" x14ac:dyDescent="0.25">
      <c r="A23" s="10" t="s">
        <v>103</v>
      </c>
      <c r="B23" s="21">
        <v>40373</v>
      </c>
      <c r="C23" s="16">
        <v>0</v>
      </c>
      <c r="D23" s="16">
        <v>0</v>
      </c>
      <c r="E23" s="16" t="s">
        <v>19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26">
        <f t="shared" si="0"/>
        <v>0</v>
      </c>
      <c r="R23" s="29">
        <v>534.70000000000005</v>
      </c>
      <c r="S23" s="29">
        <v>218.4</v>
      </c>
      <c r="T23" s="29" t="s">
        <v>19</v>
      </c>
      <c r="U23" s="29" t="s">
        <v>19</v>
      </c>
      <c r="V23" s="29" t="s">
        <v>19</v>
      </c>
      <c r="W23" s="29" t="s">
        <v>19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10" t="s">
        <v>131</v>
      </c>
      <c r="AM23" s="55"/>
    </row>
    <row r="24" spans="1:39" s="11" customFormat="1" x14ac:dyDescent="0.25">
      <c r="A24" s="10" t="s">
        <v>103</v>
      </c>
      <c r="B24" s="21">
        <v>40399</v>
      </c>
      <c r="C24" s="16" t="s">
        <v>19</v>
      </c>
      <c r="D24" s="16" t="s">
        <v>19</v>
      </c>
      <c r="E24" s="16" t="s">
        <v>19</v>
      </c>
      <c r="F24" s="16">
        <v>0</v>
      </c>
      <c r="G24" s="16">
        <v>0</v>
      </c>
      <c r="H24" s="16">
        <v>0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26">
        <f t="shared" si="0"/>
        <v>0</v>
      </c>
      <c r="R24" s="29" t="s">
        <v>19</v>
      </c>
      <c r="S24" s="29" t="s">
        <v>19</v>
      </c>
      <c r="T24" s="29" t="s">
        <v>19</v>
      </c>
      <c r="U24" s="29">
        <v>1.8</v>
      </c>
      <c r="V24" s="29">
        <v>0.6</v>
      </c>
      <c r="W24" s="29">
        <v>0.7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10" t="s">
        <v>148</v>
      </c>
      <c r="AM24" s="55"/>
    </row>
    <row r="25" spans="1:39" s="11" customFormat="1" x14ac:dyDescent="0.25">
      <c r="A25" s="10" t="s">
        <v>103</v>
      </c>
      <c r="B25" s="21">
        <v>40401</v>
      </c>
      <c r="C25" s="16">
        <v>0</v>
      </c>
      <c r="D25" s="16">
        <v>0</v>
      </c>
      <c r="E25" s="16">
        <v>0</v>
      </c>
      <c r="F25" s="16" t="s">
        <v>19</v>
      </c>
      <c r="G25" s="16" t="s">
        <v>19</v>
      </c>
      <c r="H25" s="16" t="s">
        <v>19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26">
        <f t="shared" si="0"/>
        <v>0</v>
      </c>
      <c r="R25" s="29">
        <v>681</v>
      </c>
      <c r="S25" s="29">
        <v>0</v>
      </c>
      <c r="T25" s="29">
        <v>5.2</v>
      </c>
      <c r="U25" s="29" t="s">
        <v>19</v>
      </c>
      <c r="V25" s="29" t="s">
        <v>19</v>
      </c>
      <c r="W25" s="29" t="s">
        <v>19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10" t="s">
        <v>148</v>
      </c>
      <c r="AM25" s="55"/>
    </row>
    <row r="26" spans="1:39" s="11" customFormat="1" x14ac:dyDescent="0.25">
      <c r="A26" s="10" t="s">
        <v>103</v>
      </c>
      <c r="B26" s="21">
        <v>40434</v>
      </c>
      <c r="C26" s="16" t="s">
        <v>19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26">
        <f t="shared" si="0"/>
        <v>0</v>
      </c>
      <c r="R26" s="29" t="s">
        <v>19</v>
      </c>
      <c r="S26" s="29">
        <v>67</v>
      </c>
      <c r="T26" s="29">
        <v>496</v>
      </c>
      <c r="U26" s="29">
        <v>188</v>
      </c>
      <c r="V26" s="29">
        <v>26</v>
      </c>
      <c r="W26" s="29">
        <v>0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10" t="s">
        <v>148</v>
      </c>
      <c r="AM26" s="55"/>
    </row>
    <row r="27" spans="1:39" s="11" customFormat="1" x14ac:dyDescent="0.25">
      <c r="A27" s="10" t="s">
        <v>103</v>
      </c>
      <c r="B27" s="21">
        <v>40436</v>
      </c>
      <c r="C27" s="16">
        <v>0</v>
      </c>
      <c r="D27" s="16" t="s">
        <v>19</v>
      </c>
      <c r="E27" s="16" t="s">
        <v>19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26">
        <f t="shared" si="0"/>
        <v>0</v>
      </c>
      <c r="R27" s="29">
        <v>404</v>
      </c>
      <c r="S27" s="29" t="s">
        <v>19</v>
      </c>
      <c r="T27" s="29" t="s">
        <v>19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10" t="s">
        <v>148</v>
      </c>
      <c r="AM27" s="55"/>
    </row>
    <row r="28" spans="1:39" s="11" customFormat="1" x14ac:dyDescent="0.25">
      <c r="A28" s="10" t="s">
        <v>103</v>
      </c>
      <c r="B28" s="21">
        <v>40465</v>
      </c>
      <c r="C28" s="16" t="s">
        <v>19</v>
      </c>
      <c r="D28" s="16" t="s">
        <v>19</v>
      </c>
      <c r="E28" s="16">
        <v>0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26">
        <f t="shared" si="0"/>
        <v>0</v>
      </c>
      <c r="R28" s="29" t="s">
        <v>19</v>
      </c>
      <c r="S28" s="29" t="s">
        <v>19</v>
      </c>
      <c r="T28" s="29">
        <v>226</v>
      </c>
      <c r="U28" s="29" t="s">
        <v>19</v>
      </c>
      <c r="V28" s="29" t="s">
        <v>19</v>
      </c>
      <c r="W28" s="29" t="s">
        <v>19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10" t="s">
        <v>148</v>
      </c>
      <c r="AM28" s="55"/>
    </row>
    <row r="29" spans="1:39" s="11" customFormat="1" x14ac:dyDescent="0.25">
      <c r="A29" s="10" t="s">
        <v>103</v>
      </c>
      <c r="B29" s="21">
        <v>40469</v>
      </c>
      <c r="C29" s="16" t="s">
        <v>19</v>
      </c>
      <c r="D29" s="16">
        <v>0</v>
      </c>
      <c r="E29" s="16" t="s">
        <v>19</v>
      </c>
      <c r="F29" s="16">
        <v>0</v>
      </c>
      <c r="G29" s="16">
        <v>0</v>
      </c>
      <c r="H29" s="16">
        <v>0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26">
        <f t="shared" si="0"/>
        <v>0</v>
      </c>
      <c r="R29" s="29" t="s">
        <v>19</v>
      </c>
      <c r="S29" s="29">
        <v>81</v>
      </c>
      <c r="T29" s="29" t="s">
        <v>19</v>
      </c>
      <c r="U29" s="29">
        <v>297</v>
      </c>
      <c r="V29" s="29">
        <v>26</v>
      </c>
      <c r="W29" s="29">
        <v>1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10" t="s">
        <v>148</v>
      </c>
      <c r="AM29" s="55"/>
    </row>
    <row r="30" spans="1:39" s="11" customFormat="1" x14ac:dyDescent="0.25">
      <c r="A30" s="10" t="s">
        <v>103</v>
      </c>
      <c r="B30" s="21">
        <v>40470</v>
      </c>
      <c r="C30" s="16">
        <v>0</v>
      </c>
      <c r="D30" s="16" t="s">
        <v>19</v>
      </c>
      <c r="E30" s="16" t="s">
        <v>19</v>
      </c>
      <c r="F30" s="16" t="s">
        <v>19</v>
      </c>
      <c r="G30" s="16" t="s">
        <v>19</v>
      </c>
      <c r="H30" s="16" t="s">
        <v>19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26">
        <f t="shared" si="0"/>
        <v>0</v>
      </c>
      <c r="R30" s="29">
        <v>815</v>
      </c>
      <c r="S30" s="29" t="s">
        <v>19</v>
      </c>
      <c r="T30" s="29" t="s">
        <v>19</v>
      </c>
      <c r="U30" s="29" t="s">
        <v>19</v>
      </c>
      <c r="V30" s="29" t="s">
        <v>19</v>
      </c>
      <c r="W30" s="29" t="s">
        <v>19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10" t="s">
        <v>148</v>
      </c>
      <c r="AM30" s="55"/>
    </row>
    <row r="31" spans="1:39" s="11" customFormat="1" x14ac:dyDescent="0.25">
      <c r="A31" s="10" t="s">
        <v>103</v>
      </c>
      <c r="B31" s="21">
        <v>40497</v>
      </c>
      <c r="C31" s="16">
        <v>0</v>
      </c>
      <c r="D31" s="16">
        <v>0</v>
      </c>
      <c r="E31" s="16" t="s">
        <v>19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26">
        <f t="shared" ref="Q31:Q36" si="1">SUM(C31:P31)</f>
        <v>0</v>
      </c>
      <c r="R31" s="29">
        <v>625</v>
      </c>
      <c r="S31" s="29">
        <v>165.7</v>
      </c>
      <c r="T31" s="29" t="s">
        <v>19</v>
      </c>
      <c r="U31" s="29" t="s">
        <v>19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10" t="s">
        <v>153</v>
      </c>
      <c r="AM31" s="55"/>
    </row>
    <row r="32" spans="1:39" s="11" customFormat="1" x14ac:dyDescent="0.25">
      <c r="A32" s="10" t="s">
        <v>103</v>
      </c>
      <c r="B32" s="21">
        <v>40499</v>
      </c>
      <c r="C32" s="16" t="s">
        <v>19</v>
      </c>
      <c r="D32" s="16" t="s">
        <v>19</v>
      </c>
      <c r="E32" s="16">
        <v>0</v>
      </c>
      <c r="F32" s="16">
        <v>0</v>
      </c>
      <c r="G32" s="16">
        <v>0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26">
        <f t="shared" si="1"/>
        <v>0</v>
      </c>
      <c r="R32" s="29" t="s">
        <v>19</v>
      </c>
      <c r="S32" s="29" t="s">
        <v>19</v>
      </c>
      <c r="T32" s="31">
        <v>0</v>
      </c>
      <c r="U32" s="29">
        <v>245.9</v>
      </c>
      <c r="V32" s="29">
        <v>87.5</v>
      </c>
      <c r="W32" s="29">
        <v>20.100000000000001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10" t="s">
        <v>152</v>
      </c>
      <c r="AM32" s="55"/>
    </row>
    <row r="33" spans="1:39" s="11" customFormat="1" x14ac:dyDescent="0.25">
      <c r="A33" s="10" t="s">
        <v>103</v>
      </c>
      <c r="B33" s="21">
        <v>40518</v>
      </c>
      <c r="C33" s="16">
        <v>0</v>
      </c>
      <c r="D33" s="16" t="s">
        <v>19</v>
      </c>
      <c r="E33" s="16" t="s">
        <v>19</v>
      </c>
      <c r="F33" s="16" t="s">
        <v>19</v>
      </c>
      <c r="G33" s="16" t="s">
        <v>19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26">
        <f t="shared" si="1"/>
        <v>0</v>
      </c>
      <c r="R33" s="29">
        <v>490</v>
      </c>
      <c r="S33" s="29" t="s">
        <v>19</v>
      </c>
      <c r="T33" s="29" t="s">
        <v>19</v>
      </c>
      <c r="U33" s="29" t="s">
        <v>19</v>
      </c>
      <c r="V33" s="29" t="s">
        <v>19</v>
      </c>
      <c r="W33" s="29">
        <v>2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30" t="s">
        <v>19</v>
      </c>
      <c r="AF33" s="10" t="s">
        <v>157</v>
      </c>
      <c r="AM33" s="55"/>
    </row>
    <row r="34" spans="1:39" s="11" customFormat="1" x14ac:dyDescent="0.25">
      <c r="A34" s="10" t="s">
        <v>103</v>
      </c>
      <c r="B34" s="21">
        <v>40519</v>
      </c>
      <c r="C34" s="16" t="s">
        <v>19</v>
      </c>
      <c r="D34" s="16" t="s">
        <v>19</v>
      </c>
      <c r="E34" s="16">
        <v>0</v>
      </c>
      <c r="F34" s="16" t="s">
        <v>19</v>
      </c>
      <c r="G34" s="16" t="s">
        <v>19</v>
      </c>
      <c r="H34" s="16" t="s">
        <v>159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26">
        <f t="shared" si="1"/>
        <v>0</v>
      </c>
      <c r="R34" s="29" t="s">
        <v>19</v>
      </c>
      <c r="S34" s="29" t="s">
        <v>19</v>
      </c>
      <c r="T34" s="31">
        <v>462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30" t="s">
        <v>19</v>
      </c>
      <c r="AF34" s="10" t="s">
        <v>158</v>
      </c>
      <c r="AM34" s="55"/>
    </row>
    <row r="35" spans="1:39" s="11" customFormat="1" x14ac:dyDescent="0.25">
      <c r="A35" s="10" t="s">
        <v>103</v>
      </c>
      <c r="B35" s="21">
        <v>40534</v>
      </c>
      <c r="C35" s="16">
        <v>0</v>
      </c>
      <c r="D35" s="16">
        <v>0</v>
      </c>
      <c r="E35" s="16">
        <v>0</v>
      </c>
      <c r="F35" s="16" t="s">
        <v>19</v>
      </c>
      <c r="G35" s="16">
        <v>0</v>
      </c>
      <c r="H35" s="16">
        <v>0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26">
        <f t="shared" si="1"/>
        <v>0</v>
      </c>
      <c r="R35" s="29">
        <v>324</v>
      </c>
      <c r="S35" s="29">
        <v>206</v>
      </c>
      <c r="T35" s="31">
        <v>208</v>
      </c>
      <c r="U35" s="29" t="s">
        <v>19</v>
      </c>
      <c r="V35" s="29">
        <v>276</v>
      </c>
      <c r="W35" s="29">
        <v>96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30" t="s">
        <v>19</v>
      </c>
      <c r="AF35" s="10" t="s">
        <v>161</v>
      </c>
      <c r="AM35" s="55"/>
    </row>
    <row r="36" spans="1:39" s="11" customFormat="1" x14ac:dyDescent="0.25">
      <c r="A36" s="10" t="s">
        <v>103</v>
      </c>
      <c r="B36" s="21">
        <v>40541</v>
      </c>
      <c r="C36" s="16">
        <v>0</v>
      </c>
      <c r="D36" s="16">
        <v>0</v>
      </c>
      <c r="E36" s="16">
        <v>0</v>
      </c>
      <c r="F36" s="16" t="s">
        <v>19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26">
        <f t="shared" si="1"/>
        <v>0</v>
      </c>
      <c r="R36" s="29">
        <v>766</v>
      </c>
      <c r="S36" s="29">
        <v>185</v>
      </c>
      <c r="T36" s="31">
        <v>406</v>
      </c>
      <c r="U36" s="29" t="s">
        <v>19</v>
      </c>
      <c r="V36" s="29">
        <v>276</v>
      </c>
      <c r="W36" s="29">
        <v>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30" t="s">
        <v>19</v>
      </c>
      <c r="AF36" s="10" t="s">
        <v>160</v>
      </c>
      <c r="AM36" s="55"/>
    </row>
    <row r="37" spans="1:39" s="11" customFormat="1" x14ac:dyDescent="0.25">
      <c r="A37" s="10" t="s">
        <v>103</v>
      </c>
      <c r="B37" s="21">
        <v>40554</v>
      </c>
      <c r="C37" s="16">
        <v>22</v>
      </c>
      <c r="D37" s="16">
        <v>0</v>
      </c>
      <c r="E37" s="16">
        <v>24</v>
      </c>
      <c r="F37" s="16" t="s">
        <v>19</v>
      </c>
      <c r="G37" s="16">
        <v>34</v>
      </c>
      <c r="H37" s="16">
        <v>14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26">
        <f>SUM(C37:P37)</f>
        <v>94</v>
      </c>
      <c r="R37" s="29">
        <v>434</v>
      </c>
      <c r="S37" s="29">
        <v>151</v>
      </c>
      <c r="T37" s="31">
        <v>281</v>
      </c>
      <c r="U37" s="29" t="s">
        <v>19</v>
      </c>
      <c r="V37" s="29">
        <v>320</v>
      </c>
      <c r="W37" s="29">
        <v>40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30" t="s">
        <v>19</v>
      </c>
      <c r="AF37" s="10" t="s">
        <v>162</v>
      </c>
      <c r="AM37" s="55"/>
    </row>
    <row r="38" spans="1:39" x14ac:dyDescent="0.25">
      <c r="B38" s="21"/>
      <c r="F38" s="5"/>
      <c r="G38" s="5"/>
      <c r="P38" s="25"/>
      <c r="Q38" s="26"/>
      <c r="AE38" s="14"/>
      <c r="AM38" s="14"/>
    </row>
    <row r="39" spans="1:39" x14ac:dyDescent="0.25">
      <c r="A39" t="s">
        <v>105</v>
      </c>
      <c r="B39" s="21">
        <v>40204</v>
      </c>
      <c r="C39" s="16" t="s">
        <v>19</v>
      </c>
      <c r="D39" s="16" t="s">
        <v>19</v>
      </c>
      <c r="E39">
        <v>63</v>
      </c>
      <c r="F39" s="16">
        <v>11</v>
      </c>
      <c r="G39" s="16">
        <v>86</v>
      </c>
      <c r="H39">
        <v>47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24" t="s">
        <v>19</v>
      </c>
      <c r="Q39" s="26">
        <f t="shared" si="0"/>
        <v>207</v>
      </c>
      <c r="R39" s="37" t="s">
        <v>117</v>
      </c>
      <c r="S39" s="20"/>
      <c r="T39" s="20"/>
      <c r="U39" s="20"/>
      <c r="V39" s="20" t="s">
        <v>19</v>
      </c>
      <c r="W39" s="20" t="s">
        <v>19</v>
      </c>
      <c r="X39" s="20" t="s">
        <v>19</v>
      </c>
      <c r="Y39" s="20" t="s">
        <v>19</v>
      </c>
      <c r="Z39" s="20" t="s">
        <v>19</v>
      </c>
      <c r="AA39" s="20" t="s">
        <v>19</v>
      </c>
      <c r="AB39" s="20" t="s">
        <v>19</v>
      </c>
      <c r="AC39" s="20" t="s">
        <v>19</v>
      </c>
      <c r="AD39" s="20" t="s">
        <v>19</v>
      </c>
      <c r="AE39" s="32" t="s">
        <v>19</v>
      </c>
      <c r="AF39" t="s">
        <v>106</v>
      </c>
      <c r="AM39" s="14"/>
    </row>
    <row r="40" spans="1:39" x14ac:dyDescent="0.25">
      <c r="A40" t="s">
        <v>105</v>
      </c>
      <c r="B40" s="21">
        <v>40212</v>
      </c>
      <c r="C40" s="16" t="s">
        <v>19</v>
      </c>
      <c r="D40" s="16" t="s">
        <v>19</v>
      </c>
      <c r="E40" s="11">
        <v>16</v>
      </c>
      <c r="F40" s="16" t="s">
        <v>19</v>
      </c>
      <c r="G40" s="16">
        <v>27</v>
      </c>
      <c r="H40" s="11">
        <v>43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24" t="s">
        <v>19</v>
      </c>
      <c r="Q40" s="26">
        <f t="shared" si="0"/>
        <v>86</v>
      </c>
      <c r="R40" s="39">
        <v>0</v>
      </c>
      <c r="S40" s="28">
        <v>0</v>
      </c>
      <c r="T40" s="28">
        <v>211</v>
      </c>
      <c r="U40" s="28">
        <v>0</v>
      </c>
      <c r="V40" s="28">
        <v>124</v>
      </c>
      <c r="W40" s="28">
        <v>37</v>
      </c>
      <c r="X40" s="10" t="s">
        <v>119</v>
      </c>
      <c r="Y40" s="20"/>
      <c r="Z40" s="20"/>
      <c r="AA40" s="20" t="s">
        <v>19</v>
      </c>
      <c r="AB40" s="20" t="s">
        <v>19</v>
      </c>
      <c r="AC40" s="20" t="s">
        <v>19</v>
      </c>
      <c r="AD40" s="20" t="s">
        <v>19</v>
      </c>
      <c r="AE40" s="32" t="s">
        <v>19</v>
      </c>
      <c r="AF40" t="s">
        <v>120</v>
      </c>
      <c r="AM40" s="14"/>
    </row>
    <row r="41" spans="1:39" x14ac:dyDescent="0.25">
      <c r="A41" t="s">
        <v>105</v>
      </c>
      <c r="B41" s="21">
        <v>40268</v>
      </c>
      <c r="C41" s="16">
        <v>1</v>
      </c>
      <c r="D41" s="16">
        <v>0</v>
      </c>
      <c r="E41" s="11">
        <v>3</v>
      </c>
      <c r="F41" s="16">
        <v>0</v>
      </c>
      <c r="G41" s="16">
        <v>9</v>
      </c>
      <c r="H41" s="11">
        <v>1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24" t="s">
        <v>19</v>
      </c>
      <c r="Q41" s="26">
        <f t="shared" si="0"/>
        <v>14</v>
      </c>
      <c r="R41" s="39">
        <v>1</v>
      </c>
      <c r="S41" s="44">
        <v>1066</v>
      </c>
      <c r="T41" s="28">
        <v>818</v>
      </c>
      <c r="U41" s="28">
        <v>127</v>
      </c>
      <c r="V41" s="28">
        <v>290</v>
      </c>
      <c r="W41" s="28">
        <v>104</v>
      </c>
      <c r="X41" s="10" t="s">
        <v>119</v>
      </c>
      <c r="Y41" s="20"/>
      <c r="Z41" s="20"/>
      <c r="AA41" s="20" t="s">
        <v>19</v>
      </c>
      <c r="AB41" s="20" t="s">
        <v>19</v>
      </c>
      <c r="AC41" s="20" t="s">
        <v>19</v>
      </c>
      <c r="AD41" s="20" t="s">
        <v>19</v>
      </c>
      <c r="AE41" s="32" t="s">
        <v>19</v>
      </c>
      <c r="AF41" t="s">
        <v>127</v>
      </c>
      <c r="AM41" s="14"/>
    </row>
    <row r="42" spans="1:39" x14ac:dyDescent="0.25">
      <c r="A42" t="s">
        <v>105</v>
      </c>
      <c r="B42" s="21">
        <v>40280</v>
      </c>
      <c r="C42" s="16">
        <v>2</v>
      </c>
      <c r="D42" s="16">
        <v>1</v>
      </c>
      <c r="E42" s="11">
        <v>0</v>
      </c>
      <c r="F42" s="16">
        <v>0</v>
      </c>
      <c r="G42" s="16">
        <v>0</v>
      </c>
      <c r="H42" s="11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24" t="s">
        <v>19</v>
      </c>
      <c r="Q42" s="26">
        <f t="shared" si="0"/>
        <v>3</v>
      </c>
      <c r="R42" s="39">
        <v>0</v>
      </c>
      <c r="S42" s="44">
        <v>312</v>
      </c>
      <c r="T42" s="28">
        <v>61</v>
      </c>
      <c r="U42" s="28">
        <v>43</v>
      </c>
      <c r="V42" s="28">
        <v>2</v>
      </c>
      <c r="W42" s="28">
        <v>1</v>
      </c>
      <c r="X42" s="10" t="s">
        <v>119</v>
      </c>
      <c r="Y42" s="20"/>
      <c r="Z42" s="20"/>
      <c r="AA42" s="20" t="s">
        <v>19</v>
      </c>
      <c r="AB42" s="20" t="s">
        <v>19</v>
      </c>
      <c r="AC42" s="20" t="s">
        <v>19</v>
      </c>
      <c r="AD42" s="20" t="s">
        <v>19</v>
      </c>
      <c r="AE42" s="32" t="s">
        <v>19</v>
      </c>
      <c r="AF42" t="s">
        <v>135</v>
      </c>
      <c r="AM42" s="14"/>
    </row>
    <row r="43" spans="1:39" x14ac:dyDescent="0.25">
      <c r="A43" t="s">
        <v>105</v>
      </c>
      <c r="B43" s="21">
        <v>40310</v>
      </c>
      <c r="C43" s="16">
        <v>1</v>
      </c>
      <c r="D43" s="16">
        <v>22</v>
      </c>
      <c r="E43" s="11">
        <v>0</v>
      </c>
      <c r="F43" s="16">
        <v>0</v>
      </c>
      <c r="G43" s="16">
        <v>10</v>
      </c>
      <c r="H43" s="11">
        <v>0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24" t="s">
        <v>19</v>
      </c>
      <c r="Q43" s="26">
        <f t="shared" si="0"/>
        <v>33</v>
      </c>
      <c r="R43" s="39">
        <v>6</v>
      </c>
      <c r="S43" s="44">
        <v>744</v>
      </c>
      <c r="T43" s="28">
        <v>87</v>
      </c>
      <c r="U43" s="28">
        <v>7</v>
      </c>
      <c r="V43" s="28">
        <v>299</v>
      </c>
      <c r="W43" s="28">
        <v>0</v>
      </c>
      <c r="X43" s="10" t="s">
        <v>119</v>
      </c>
      <c r="Y43" s="20"/>
      <c r="Z43" s="20"/>
      <c r="AA43" s="20" t="s">
        <v>19</v>
      </c>
      <c r="AB43" s="20" t="s">
        <v>19</v>
      </c>
      <c r="AC43" s="20" t="s">
        <v>19</v>
      </c>
      <c r="AD43" s="20" t="s">
        <v>19</v>
      </c>
      <c r="AE43" s="32" t="s">
        <v>19</v>
      </c>
      <c r="AF43" t="s">
        <v>139</v>
      </c>
      <c r="AM43" s="14"/>
    </row>
    <row r="44" spans="1:39" x14ac:dyDescent="0.25">
      <c r="A44" t="s">
        <v>105</v>
      </c>
      <c r="B44" s="21">
        <v>40336</v>
      </c>
      <c r="C44" s="16">
        <v>34</v>
      </c>
      <c r="D44" s="16">
        <v>44</v>
      </c>
      <c r="E44" s="11">
        <v>61</v>
      </c>
      <c r="F44" s="16">
        <v>66</v>
      </c>
      <c r="G44" s="16">
        <v>100</v>
      </c>
      <c r="H44" s="11">
        <v>121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24" t="s">
        <v>19</v>
      </c>
      <c r="Q44" s="26">
        <f t="shared" si="0"/>
        <v>426</v>
      </c>
      <c r="R44" s="39">
        <v>648</v>
      </c>
      <c r="S44" s="44">
        <v>291</v>
      </c>
      <c r="T44" s="28">
        <v>646</v>
      </c>
      <c r="U44" s="28">
        <v>461</v>
      </c>
      <c r="V44" s="28">
        <v>184</v>
      </c>
      <c r="W44" s="28">
        <v>595</v>
      </c>
      <c r="X44" s="10" t="s">
        <v>119</v>
      </c>
      <c r="Y44" s="20"/>
      <c r="Z44" s="20"/>
      <c r="AA44" s="20" t="s">
        <v>19</v>
      </c>
      <c r="AB44" s="20" t="s">
        <v>19</v>
      </c>
      <c r="AC44" s="20" t="s">
        <v>19</v>
      </c>
      <c r="AD44" s="20" t="s">
        <v>19</v>
      </c>
      <c r="AE44" s="32" t="s">
        <v>19</v>
      </c>
      <c r="AF44" t="s">
        <v>140</v>
      </c>
      <c r="AM44" s="14"/>
    </row>
    <row r="45" spans="1:39" x14ac:dyDescent="0.25">
      <c r="A45" t="s">
        <v>105</v>
      </c>
      <c r="B45" s="21">
        <v>40365</v>
      </c>
      <c r="C45" s="16">
        <v>20</v>
      </c>
      <c r="D45" s="16">
        <v>20</v>
      </c>
      <c r="E45" s="11">
        <v>10</v>
      </c>
      <c r="F45" s="16">
        <v>60</v>
      </c>
      <c r="G45" s="16">
        <v>2</v>
      </c>
      <c r="H45" s="11">
        <v>25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24" t="s">
        <v>19</v>
      </c>
      <c r="Q45" s="26">
        <f t="shared" si="0"/>
        <v>137</v>
      </c>
      <c r="R45" s="39">
        <v>497</v>
      </c>
      <c r="S45" s="44">
        <v>718</v>
      </c>
      <c r="T45" s="28">
        <v>675</v>
      </c>
      <c r="U45" s="28">
        <v>550</v>
      </c>
      <c r="V45" s="28">
        <v>718</v>
      </c>
      <c r="W45" s="28">
        <v>301</v>
      </c>
      <c r="X45" s="10" t="s">
        <v>119</v>
      </c>
      <c r="Y45" s="20"/>
      <c r="Z45" s="20"/>
      <c r="AA45" s="20" t="s">
        <v>19</v>
      </c>
      <c r="AB45" s="20" t="s">
        <v>19</v>
      </c>
      <c r="AC45" s="20" t="s">
        <v>19</v>
      </c>
      <c r="AD45" s="20" t="s">
        <v>19</v>
      </c>
      <c r="AE45" s="32" t="s">
        <v>19</v>
      </c>
      <c r="AF45" t="s">
        <v>141</v>
      </c>
      <c r="AM45" s="14"/>
    </row>
    <row r="46" spans="1:39" x14ac:dyDescent="0.25">
      <c r="A46" t="s">
        <v>105</v>
      </c>
      <c r="B46" s="21">
        <v>40392</v>
      </c>
      <c r="C46" s="16">
        <v>0</v>
      </c>
      <c r="D46" s="16">
        <v>0</v>
      </c>
      <c r="E46" s="11">
        <v>0</v>
      </c>
      <c r="F46" s="16">
        <v>1</v>
      </c>
      <c r="G46" s="16">
        <v>1</v>
      </c>
      <c r="H46" s="11">
        <v>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24" t="s">
        <v>19</v>
      </c>
      <c r="Q46" s="26">
        <f t="shared" ref="Q46:Q51" si="2">SUM(C46:P46)</f>
        <v>2</v>
      </c>
      <c r="R46" s="39">
        <v>0</v>
      </c>
      <c r="S46" s="44">
        <v>544</v>
      </c>
      <c r="T46" s="28">
        <v>85</v>
      </c>
      <c r="U46" s="28">
        <v>6</v>
      </c>
      <c r="V46" s="28">
        <v>344</v>
      </c>
      <c r="W46" s="28">
        <v>19</v>
      </c>
      <c r="X46" s="10" t="s">
        <v>119</v>
      </c>
      <c r="Y46" s="20"/>
      <c r="Z46" s="20"/>
      <c r="AA46" s="20" t="s">
        <v>19</v>
      </c>
      <c r="AB46" s="20" t="s">
        <v>19</v>
      </c>
      <c r="AC46" s="20" t="s">
        <v>19</v>
      </c>
      <c r="AD46" s="20" t="s">
        <v>19</v>
      </c>
      <c r="AE46" s="32" t="s">
        <v>19</v>
      </c>
      <c r="AF46" t="s">
        <v>142</v>
      </c>
      <c r="AM46" s="14"/>
    </row>
    <row r="47" spans="1:39" x14ac:dyDescent="0.25">
      <c r="A47" t="s">
        <v>105</v>
      </c>
      <c r="B47" s="21">
        <v>40422</v>
      </c>
      <c r="C47" s="16">
        <v>0</v>
      </c>
      <c r="D47" s="16">
        <v>0</v>
      </c>
      <c r="E47" s="11">
        <v>0</v>
      </c>
      <c r="F47" s="16">
        <v>0</v>
      </c>
      <c r="G47" s="16">
        <v>0</v>
      </c>
      <c r="H47" s="11">
        <v>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24" t="s">
        <v>19</v>
      </c>
      <c r="Q47" s="26">
        <f t="shared" si="2"/>
        <v>0</v>
      </c>
      <c r="R47" s="39">
        <v>0</v>
      </c>
      <c r="S47" s="44">
        <v>9</v>
      </c>
      <c r="T47" s="28">
        <v>565</v>
      </c>
      <c r="U47" s="28">
        <v>101</v>
      </c>
      <c r="V47" s="28">
        <v>152</v>
      </c>
      <c r="W47" s="28">
        <v>0</v>
      </c>
      <c r="X47" s="10" t="s">
        <v>119</v>
      </c>
      <c r="Y47" s="20"/>
      <c r="Z47" s="20"/>
      <c r="AA47" s="20" t="s">
        <v>19</v>
      </c>
      <c r="AB47" s="20" t="s">
        <v>19</v>
      </c>
      <c r="AC47" s="20" t="s">
        <v>19</v>
      </c>
      <c r="AD47" s="20" t="s">
        <v>19</v>
      </c>
      <c r="AE47" s="32" t="s">
        <v>19</v>
      </c>
      <c r="AF47" t="s">
        <v>147</v>
      </c>
      <c r="AM47" s="14"/>
    </row>
    <row r="48" spans="1:39" x14ac:dyDescent="0.25">
      <c r="A48" t="s">
        <v>105</v>
      </c>
      <c r="B48" s="21">
        <v>40456</v>
      </c>
      <c r="C48" s="16">
        <v>0</v>
      </c>
      <c r="D48" s="16">
        <v>0</v>
      </c>
      <c r="E48" s="11">
        <v>0</v>
      </c>
      <c r="F48" s="16">
        <v>0</v>
      </c>
      <c r="G48" s="16">
        <v>0</v>
      </c>
      <c r="H48" s="11">
        <v>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24" t="s">
        <v>19</v>
      </c>
      <c r="Q48" s="26">
        <f t="shared" si="2"/>
        <v>0</v>
      </c>
      <c r="R48" s="39">
        <v>0</v>
      </c>
      <c r="S48" s="44">
        <v>678</v>
      </c>
      <c r="T48" s="28">
        <v>476</v>
      </c>
      <c r="U48" s="28">
        <v>111</v>
      </c>
      <c r="V48" s="28">
        <v>8</v>
      </c>
      <c r="W48" s="28">
        <v>0</v>
      </c>
      <c r="X48" s="10" t="s">
        <v>119</v>
      </c>
      <c r="Y48" s="20"/>
      <c r="Z48" s="20"/>
      <c r="AA48" s="20" t="s">
        <v>19</v>
      </c>
      <c r="AB48" s="20" t="s">
        <v>19</v>
      </c>
      <c r="AC48" s="20" t="s">
        <v>19</v>
      </c>
      <c r="AD48" s="20" t="s">
        <v>19</v>
      </c>
      <c r="AE48" s="32" t="s">
        <v>19</v>
      </c>
      <c r="AF48" s="38" t="s">
        <v>149</v>
      </c>
      <c r="AM48" s="14"/>
    </row>
    <row r="49" spans="1:39" x14ac:dyDescent="0.25">
      <c r="A49" t="s">
        <v>105</v>
      </c>
      <c r="B49" s="21">
        <v>40483</v>
      </c>
      <c r="C49" s="16">
        <v>0</v>
      </c>
      <c r="D49" s="16">
        <v>0</v>
      </c>
      <c r="E49" s="11">
        <v>0</v>
      </c>
      <c r="F49" s="16">
        <v>0</v>
      </c>
      <c r="G49" s="16">
        <v>0</v>
      </c>
      <c r="H49" s="11">
        <v>0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24" t="s">
        <v>19</v>
      </c>
      <c r="Q49" s="26">
        <f t="shared" si="2"/>
        <v>0</v>
      </c>
      <c r="R49" s="39">
        <v>1</v>
      </c>
      <c r="S49" s="44">
        <v>645</v>
      </c>
      <c r="T49" s="28">
        <v>221</v>
      </c>
      <c r="U49" s="28">
        <v>2</v>
      </c>
      <c r="V49" s="28">
        <v>3</v>
      </c>
      <c r="W49" s="28">
        <v>7</v>
      </c>
      <c r="X49" s="10" t="s">
        <v>119</v>
      </c>
      <c r="Y49" s="20"/>
      <c r="Z49" s="20"/>
      <c r="AA49" s="20" t="s">
        <v>19</v>
      </c>
      <c r="AB49" s="20" t="s">
        <v>19</v>
      </c>
      <c r="AC49" s="20" t="s">
        <v>19</v>
      </c>
      <c r="AD49" s="20" t="s">
        <v>19</v>
      </c>
      <c r="AE49" s="32" t="s">
        <v>19</v>
      </c>
      <c r="AF49" s="38" t="s">
        <v>150</v>
      </c>
      <c r="AM49" s="14"/>
    </row>
    <row r="50" spans="1:39" x14ac:dyDescent="0.25">
      <c r="A50" t="s">
        <v>105</v>
      </c>
      <c r="B50" s="21">
        <v>40513</v>
      </c>
      <c r="C50" s="16" t="s">
        <v>19</v>
      </c>
      <c r="D50" s="16" t="s">
        <v>19</v>
      </c>
      <c r="E50" s="11">
        <v>0</v>
      </c>
      <c r="F50" s="16" t="s">
        <v>19</v>
      </c>
      <c r="G50" s="16" t="s">
        <v>19</v>
      </c>
      <c r="H50" s="16" t="s">
        <v>19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24" t="s">
        <v>19</v>
      </c>
      <c r="Q50" s="26">
        <f t="shared" si="2"/>
        <v>0</v>
      </c>
      <c r="R50" s="29" t="s">
        <v>19</v>
      </c>
      <c r="S50" s="29" t="s">
        <v>19</v>
      </c>
      <c r="T50" s="28">
        <v>206.9</v>
      </c>
      <c r="U50" s="29" t="s">
        <v>19</v>
      </c>
      <c r="V50" s="29" t="s">
        <v>19</v>
      </c>
      <c r="W50" s="29" t="s">
        <v>19</v>
      </c>
      <c r="X50" s="10" t="s">
        <v>119</v>
      </c>
      <c r="Y50" s="20"/>
      <c r="Z50" s="20"/>
      <c r="AA50" s="20" t="s">
        <v>19</v>
      </c>
      <c r="AB50" s="20" t="s">
        <v>19</v>
      </c>
      <c r="AC50" s="20" t="s">
        <v>19</v>
      </c>
      <c r="AD50" s="20" t="s">
        <v>19</v>
      </c>
      <c r="AE50" s="32" t="s">
        <v>19</v>
      </c>
      <c r="AF50" s="38" t="s">
        <v>154</v>
      </c>
      <c r="AM50" s="14"/>
    </row>
    <row r="51" spans="1:39" x14ac:dyDescent="0.25">
      <c r="A51" t="s">
        <v>105</v>
      </c>
      <c r="B51" s="21">
        <v>40520</v>
      </c>
      <c r="C51" s="16">
        <v>0</v>
      </c>
      <c r="D51" s="16">
        <v>0</v>
      </c>
      <c r="E51" s="16" t="s">
        <v>19</v>
      </c>
      <c r="F51" s="16">
        <v>0</v>
      </c>
      <c r="G51" s="16">
        <v>0</v>
      </c>
      <c r="H51" s="16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24" t="s">
        <v>19</v>
      </c>
      <c r="Q51" s="26">
        <f t="shared" si="2"/>
        <v>0</v>
      </c>
      <c r="R51" s="29">
        <v>0</v>
      </c>
      <c r="S51" s="29">
        <v>857</v>
      </c>
      <c r="T51" s="28" t="s">
        <v>19</v>
      </c>
      <c r="U51" s="29">
        <v>42</v>
      </c>
      <c r="V51" s="29">
        <v>76</v>
      </c>
      <c r="W51" s="29">
        <v>34</v>
      </c>
      <c r="X51" s="10" t="s">
        <v>119</v>
      </c>
      <c r="Y51" s="20"/>
      <c r="Z51" s="20"/>
      <c r="AA51" s="20" t="s">
        <v>19</v>
      </c>
      <c r="AB51" s="20" t="s">
        <v>19</v>
      </c>
      <c r="AC51" s="20" t="s">
        <v>19</v>
      </c>
      <c r="AD51" s="20" t="s">
        <v>19</v>
      </c>
      <c r="AE51" s="32" t="s">
        <v>19</v>
      </c>
      <c r="AF51" s="38" t="s">
        <v>155</v>
      </c>
      <c r="AM51" s="14"/>
    </row>
    <row r="52" spans="1:39" x14ac:dyDescent="0.25">
      <c r="B52" s="21"/>
      <c r="C52" s="16"/>
      <c r="D52" s="16"/>
      <c r="F52" s="5"/>
      <c r="G52" s="5"/>
      <c r="I52" s="16"/>
      <c r="J52" s="16"/>
      <c r="K52" s="16"/>
      <c r="L52" s="16"/>
      <c r="M52" s="16"/>
      <c r="N52" s="16"/>
      <c r="O52" s="16"/>
      <c r="P52" s="24"/>
      <c r="Q52" s="26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32"/>
      <c r="AM52" s="14"/>
    </row>
    <row r="53" spans="1:39" x14ac:dyDescent="0.25">
      <c r="A53" t="s">
        <v>115</v>
      </c>
      <c r="B53" s="21">
        <v>40217</v>
      </c>
      <c r="C53" s="11">
        <v>0</v>
      </c>
      <c r="D53" s="11">
        <v>0</v>
      </c>
      <c r="E53" s="11">
        <v>3</v>
      </c>
      <c r="F53" s="16">
        <v>13</v>
      </c>
      <c r="G53" s="16">
        <v>1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24" t="s">
        <v>19</v>
      </c>
      <c r="Q53" s="26">
        <f t="shared" si="0"/>
        <v>17</v>
      </c>
      <c r="R53" s="37" t="s">
        <v>116</v>
      </c>
      <c r="AE53" s="14"/>
      <c r="AM53" s="14"/>
    </row>
    <row r="54" spans="1:39" x14ac:dyDescent="0.25">
      <c r="A54" t="s">
        <v>115</v>
      </c>
      <c r="B54" s="21">
        <v>40246</v>
      </c>
      <c r="C54" s="11">
        <v>0</v>
      </c>
      <c r="D54" s="11">
        <v>0</v>
      </c>
      <c r="E54" s="11">
        <v>2</v>
      </c>
      <c r="F54" s="16">
        <v>0</v>
      </c>
      <c r="G54" s="16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24" t="s">
        <v>19</v>
      </c>
      <c r="Q54" s="27">
        <f t="shared" ref="Q54:Q62" si="3">SUM(C54:P54)</f>
        <v>2</v>
      </c>
      <c r="R54" s="28">
        <v>190</v>
      </c>
      <c r="S54" s="15">
        <v>57</v>
      </c>
      <c r="T54" s="15">
        <v>361</v>
      </c>
      <c r="U54" s="15">
        <v>23</v>
      </c>
      <c r="V54" s="15">
        <v>443</v>
      </c>
      <c r="W54" s="15">
        <v>37</v>
      </c>
      <c r="X54" s="10" t="s">
        <v>119</v>
      </c>
      <c r="AA54" s="20" t="s">
        <v>19</v>
      </c>
      <c r="AB54" s="20" t="s">
        <v>19</v>
      </c>
      <c r="AC54" s="20" t="s">
        <v>19</v>
      </c>
      <c r="AD54" s="20" t="s">
        <v>19</v>
      </c>
      <c r="AE54" s="32" t="s">
        <v>19</v>
      </c>
      <c r="AF54" t="s">
        <v>111</v>
      </c>
      <c r="AM54" s="14"/>
    </row>
    <row r="55" spans="1:39" x14ac:dyDescent="0.25">
      <c r="A55" t="s">
        <v>115</v>
      </c>
      <c r="B55" s="21">
        <v>40259</v>
      </c>
      <c r="C55" s="11">
        <v>0</v>
      </c>
      <c r="D55" s="11">
        <v>0</v>
      </c>
      <c r="E55" s="11">
        <v>0</v>
      </c>
      <c r="F55" s="11">
        <v>0</v>
      </c>
      <c r="G55" s="16">
        <v>1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24" t="s">
        <v>19</v>
      </c>
      <c r="Q55" s="27">
        <f t="shared" si="3"/>
        <v>1</v>
      </c>
      <c r="R55" s="40">
        <v>328</v>
      </c>
      <c r="S55" s="15">
        <v>0</v>
      </c>
      <c r="T55" s="15">
        <v>190</v>
      </c>
      <c r="U55" s="15">
        <v>18</v>
      </c>
      <c r="V55" s="15">
        <v>0</v>
      </c>
      <c r="W55" s="15">
        <v>0</v>
      </c>
      <c r="X55" s="10" t="s">
        <v>119</v>
      </c>
      <c r="Y55" s="20"/>
      <c r="Z55" s="20"/>
      <c r="AA55" s="20" t="s">
        <v>19</v>
      </c>
      <c r="AB55" s="20" t="s">
        <v>19</v>
      </c>
      <c r="AC55" s="20" t="s">
        <v>19</v>
      </c>
      <c r="AD55" s="20" t="s">
        <v>19</v>
      </c>
      <c r="AE55" s="32" t="s">
        <v>19</v>
      </c>
      <c r="AF55" t="s">
        <v>125</v>
      </c>
      <c r="AM55" s="14"/>
    </row>
    <row r="56" spans="1:39" x14ac:dyDescent="0.25">
      <c r="A56" t="s">
        <v>115</v>
      </c>
      <c r="B56" s="21">
        <v>40276</v>
      </c>
      <c r="C56" s="22">
        <v>0</v>
      </c>
      <c r="D56" s="22">
        <v>0</v>
      </c>
      <c r="E56" s="22">
        <v>0</v>
      </c>
      <c r="F56" s="22">
        <v>0</v>
      </c>
      <c r="G56" s="41">
        <v>2</v>
      </c>
      <c r="H56" s="22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24" t="s">
        <v>19</v>
      </c>
      <c r="Q56" s="27">
        <f t="shared" si="3"/>
        <v>2</v>
      </c>
      <c r="R56" s="40">
        <v>401</v>
      </c>
      <c r="S56" s="31">
        <v>220</v>
      </c>
      <c r="T56" s="31">
        <v>86</v>
      </c>
      <c r="U56" s="31">
        <v>11</v>
      </c>
      <c r="V56" s="31">
        <v>5</v>
      </c>
      <c r="W56" s="31">
        <v>1</v>
      </c>
      <c r="X56" s="10" t="s">
        <v>119</v>
      </c>
      <c r="Y56" s="20"/>
      <c r="Z56" s="20"/>
      <c r="AA56" s="20" t="s">
        <v>19</v>
      </c>
      <c r="AB56" s="20" t="s">
        <v>19</v>
      </c>
      <c r="AC56" s="20" t="s">
        <v>19</v>
      </c>
      <c r="AD56" s="20" t="s">
        <v>19</v>
      </c>
      <c r="AE56" s="32" t="s">
        <v>19</v>
      </c>
      <c r="AF56" s="22" t="s">
        <v>126</v>
      </c>
      <c r="AM56" s="14"/>
    </row>
    <row r="57" spans="1:39" x14ac:dyDescent="0.25">
      <c r="A57" t="s">
        <v>115</v>
      </c>
      <c r="B57" s="21">
        <v>40305</v>
      </c>
      <c r="C57" s="11">
        <v>0</v>
      </c>
      <c r="D57" s="11">
        <v>1</v>
      </c>
      <c r="E57" s="11">
        <v>0</v>
      </c>
      <c r="F57" s="34">
        <v>0</v>
      </c>
      <c r="G57" s="16">
        <v>0</v>
      </c>
      <c r="H57" s="11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24" t="s">
        <v>19</v>
      </c>
      <c r="Q57" s="27">
        <f t="shared" si="3"/>
        <v>1</v>
      </c>
      <c r="R57" s="40">
        <v>699</v>
      </c>
      <c r="S57" s="31">
        <v>470</v>
      </c>
      <c r="T57" s="31">
        <v>128</v>
      </c>
      <c r="U57" s="31">
        <v>87</v>
      </c>
      <c r="V57" s="31">
        <v>7</v>
      </c>
      <c r="W57" s="31">
        <v>6</v>
      </c>
      <c r="X57" s="10" t="s">
        <v>119</v>
      </c>
      <c r="Y57" s="20"/>
      <c r="Z57" s="20"/>
      <c r="AA57" s="20" t="s">
        <v>19</v>
      </c>
      <c r="AB57" s="20" t="s">
        <v>19</v>
      </c>
      <c r="AC57" s="20" t="s">
        <v>19</v>
      </c>
      <c r="AD57" s="20" t="s">
        <v>19</v>
      </c>
      <c r="AE57" s="32" t="s">
        <v>19</v>
      </c>
      <c r="AF57" s="38" t="s">
        <v>131</v>
      </c>
      <c r="AM57" s="14"/>
    </row>
    <row r="58" spans="1:39" x14ac:dyDescent="0.25">
      <c r="A58" t="s">
        <v>115</v>
      </c>
      <c r="B58" s="45">
        <v>40329</v>
      </c>
      <c r="C58" s="11">
        <v>6</v>
      </c>
      <c r="D58" s="11">
        <v>9</v>
      </c>
      <c r="E58" s="11">
        <v>15</v>
      </c>
      <c r="F58" s="34">
        <v>0</v>
      </c>
      <c r="G58" s="16">
        <v>11</v>
      </c>
      <c r="H58" s="11">
        <v>0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24" t="s">
        <v>19</v>
      </c>
      <c r="Q58" s="27">
        <f t="shared" si="3"/>
        <v>41</v>
      </c>
      <c r="R58" s="40">
        <v>743</v>
      </c>
      <c r="S58" s="15">
        <v>743</v>
      </c>
      <c r="T58" s="31">
        <v>579</v>
      </c>
      <c r="U58" s="31">
        <v>167</v>
      </c>
      <c r="V58" s="31">
        <v>53</v>
      </c>
      <c r="W58" s="31">
        <v>0</v>
      </c>
      <c r="X58" s="10" t="s">
        <v>119</v>
      </c>
      <c r="Y58" s="20"/>
      <c r="Z58" s="20"/>
      <c r="AA58" s="20" t="s">
        <v>19</v>
      </c>
      <c r="AB58" s="20" t="s">
        <v>19</v>
      </c>
      <c r="AC58" s="20" t="s">
        <v>19</v>
      </c>
      <c r="AD58" s="20" t="s">
        <v>19</v>
      </c>
      <c r="AE58" s="32" t="s">
        <v>19</v>
      </c>
      <c r="AF58" s="38" t="s">
        <v>136</v>
      </c>
      <c r="AM58" s="14"/>
    </row>
    <row r="59" spans="1:39" x14ac:dyDescent="0.25">
      <c r="A59" t="s">
        <v>115</v>
      </c>
      <c r="B59" s="45">
        <v>40359</v>
      </c>
      <c r="C59" s="11">
        <v>4</v>
      </c>
      <c r="D59" s="11">
        <v>5</v>
      </c>
      <c r="E59" s="11">
        <v>17</v>
      </c>
      <c r="F59" s="34">
        <v>0</v>
      </c>
      <c r="G59" s="16">
        <v>16</v>
      </c>
      <c r="H59" s="11">
        <v>127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24" t="s">
        <v>19</v>
      </c>
      <c r="Q59" s="27">
        <f t="shared" si="3"/>
        <v>169</v>
      </c>
      <c r="R59" s="40">
        <v>717</v>
      </c>
      <c r="S59" s="15">
        <v>715</v>
      </c>
      <c r="T59" s="31">
        <v>714</v>
      </c>
      <c r="U59" s="31">
        <v>657</v>
      </c>
      <c r="V59" s="31">
        <v>404</v>
      </c>
      <c r="W59" s="31">
        <v>363</v>
      </c>
      <c r="X59" s="10" t="s">
        <v>119</v>
      </c>
      <c r="Y59" s="20"/>
      <c r="Z59" s="20"/>
      <c r="AA59" s="20" t="s">
        <v>19</v>
      </c>
      <c r="AB59" s="20" t="s">
        <v>19</v>
      </c>
      <c r="AC59" s="20" t="s">
        <v>19</v>
      </c>
      <c r="AD59" s="20" t="s">
        <v>19</v>
      </c>
      <c r="AE59" s="32" t="s">
        <v>19</v>
      </c>
      <c r="AF59" s="38" t="s">
        <v>138</v>
      </c>
      <c r="AM59" s="14"/>
    </row>
    <row r="60" spans="1:39" x14ac:dyDescent="0.25">
      <c r="A60" t="s">
        <v>115</v>
      </c>
      <c r="B60" s="45">
        <v>40388</v>
      </c>
      <c r="C60" s="11">
        <v>0</v>
      </c>
      <c r="D60" s="11">
        <v>0</v>
      </c>
      <c r="E60" s="11">
        <v>0</v>
      </c>
      <c r="F60" s="34">
        <v>0</v>
      </c>
      <c r="G60" s="16">
        <v>0</v>
      </c>
      <c r="H60" s="11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24" t="s">
        <v>19</v>
      </c>
      <c r="Q60" s="27">
        <f t="shared" si="3"/>
        <v>0</v>
      </c>
      <c r="R60" s="40">
        <v>743</v>
      </c>
      <c r="S60" s="15">
        <v>743</v>
      </c>
      <c r="T60" s="31">
        <v>254</v>
      </c>
      <c r="U60" s="31">
        <v>5</v>
      </c>
      <c r="V60" s="31">
        <v>7</v>
      </c>
      <c r="W60" s="31">
        <v>0</v>
      </c>
      <c r="X60" s="10" t="s">
        <v>119</v>
      </c>
      <c r="Y60" s="20"/>
      <c r="Z60" s="20"/>
      <c r="AA60" s="20" t="s">
        <v>19</v>
      </c>
      <c r="AB60" s="20" t="s">
        <v>19</v>
      </c>
      <c r="AC60" s="20" t="s">
        <v>19</v>
      </c>
      <c r="AD60" s="20" t="s">
        <v>19</v>
      </c>
      <c r="AE60" s="32" t="s">
        <v>19</v>
      </c>
      <c r="AF60" s="38" t="s">
        <v>144</v>
      </c>
      <c r="AM60" s="14"/>
    </row>
    <row r="61" spans="1:39" x14ac:dyDescent="0.25">
      <c r="A61" t="s">
        <v>115</v>
      </c>
      <c r="B61" s="45">
        <v>40402</v>
      </c>
      <c r="C61" s="11">
        <v>0</v>
      </c>
      <c r="D61" s="11">
        <v>0</v>
      </c>
      <c r="E61" s="11">
        <v>0</v>
      </c>
      <c r="F61" s="34">
        <v>0</v>
      </c>
      <c r="G61" s="16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24" t="s">
        <v>19</v>
      </c>
      <c r="Q61" s="27">
        <f t="shared" si="3"/>
        <v>0</v>
      </c>
      <c r="R61" s="40">
        <v>118</v>
      </c>
      <c r="S61" s="15">
        <v>128</v>
      </c>
      <c r="T61" s="31">
        <v>0</v>
      </c>
      <c r="U61" s="31">
        <v>0</v>
      </c>
      <c r="V61" s="31">
        <v>229</v>
      </c>
      <c r="W61" s="31">
        <v>66</v>
      </c>
      <c r="X61" s="10" t="s">
        <v>119</v>
      </c>
      <c r="Y61" s="20"/>
      <c r="Z61" s="20"/>
      <c r="AA61" s="20" t="s">
        <v>19</v>
      </c>
      <c r="AB61" s="20" t="s">
        <v>19</v>
      </c>
      <c r="AC61" s="20" t="s">
        <v>19</v>
      </c>
      <c r="AD61" s="20" t="s">
        <v>19</v>
      </c>
      <c r="AE61" s="32" t="s">
        <v>19</v>
      </c>
      <c r="AF61" s="38" t="s">
        <v>146</v>
      </c>
      <c r="AM61" s="14"/>
    </row>
    <row r="62" spans="1:39" x14ac:dyDescent="0.25">
      <c r="A62" t="s">
        <v>115</v>
      </c>
      <c r="B62" s="45">
        <v>40409</v>
      </c>
      <c r="C62" s="11">
        <v>0</v>
      </c>
      <c r="D62" s="11">
        <v>0</v>
      </c>
      <c r="E62" s="11">
        <v>0</v>
      </c>
      <c r="F62" s="34">
        <v>0</v>
      </c>
      <c r="G62" s="16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24" t="s">
        <v>19</v>
      </c>
      <c r="Q62" s="27">
        <f t="shared" si="3"/>
        <v>0</v>
      </c>
      <c r="R62" s="40">
        <v>56</v>
      </c>
      <c r="S62" s="15">
        <v>111</v>
      </c>
      <c r="T62" s="31">
        <v>34</v>
      </c>
      <c r="U62" s="31">
        <v>0</v>
      </c>
      <c r="V62" s="31">
        <v>24</v>
      </c>
      <c r="W62" s="31">
        <v>0</v>
      </c>
      <c r="X62" s="10" t="s">
        <v>119</v>
      </c>
      <c r="Y62" s="20"/>
      <c r="Z62" s="20"/>
      <c r="AA62" s="20" t="s">
        <v>19</v>
      </c>
      <c r="AB62" s="20" t="s">
        <v>19</v>
      </c>
      <c r="AC62" s="20" t="s">
        <v>19</v>
      </c>
      <c r="AD62" s="20" t="s">
        <v>19</v>
      </c>
      <c r="AE62" s="32" t="s">
        <v>19</v>
      </c>
      <c r="AF62" s="38" t="s">
        <v>146</v>
      </c>
      <c r="AM62" s="14"/>
    </row>
    <row r="63" spans="1:39" x14ac:dyDescent="0.25">
      <c r="A63" t="s">
        <v>115</v>
      </c>
      <c r="B63" s="45">
        <v>40416</v>
      </c>
      <c r="C63" s="11">
        <v>0</v>
      </c>
      <c r="D63" s="11">
        <v>0</v>
      </c>
      <c r="E63" s="11">
        <v>0</v>
      </c>
      <c r="F63" s="34">
        <v>0</v>
      </c>
      <c r="G63" s="16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24" t="s">
        <v>19</v>
      </c>
      <c r="Q63" s="27">
        <f t="shared" ref="Q63:Q70" si="4">SUM(C63:P63)</f>
        <v>0</v>
      </c>
      <c r="R63" s="40">
        <v>0</v>
      </c>
      <c r="S63" s="15">
        <v>192</v>
      </c>
      <c r="T63" s="31">
        <v>40</v>
      </c>
      <c r="U63" s="31">
        <v>0</v>
      </c>
      <c r="V63" s="31">
        <v>0</v>
      </c>
      <c r="W63" s="31">
        <v>0</v>
      </c>
      <c r="X63" s="10" t="s">
        <v>119</v>
      </c>
      <c r="Y63" s="20"/>
      <c r="Z63" s="20"/>
      <c r="AA63" s="20" t="s">
        <v>19</v>
      </c>
      <c r="AB63" s="20" t="s">
        <v>19</v>
      </c>
      <c r="AC63" s="20" t="s">
        <v>19</v>
      </c>
      <c r="AD63" s="20" t="s">
        <v>19</v>
      </c>
      <c r="AE63" s="32" t="s">
        <v>19</v>
      </c>
      <c r="AF63" s="38" t="s">
        <v>146</v>
      </c>
      <c r="AM63" s="14"/>
    </row>
    <row r="64" spans="1:39" x14ac:dyDescent="0.25">
      <c r="A64" t="s">
        <v>115</v>
      </c>
      <c r="B64" s="45">
        <v>40422</v>
      </c>
      <c r="C64" s="11">
        <v>0</v>
      </c>
      <c r="D64" s="11">
        <v>0</v>
      </c>
      <c r="E64" s="11">
        <v>0</v>
      </c>
      <c r="F64" s="34">
        <v>0</v>
      </c>
      <c r="G64" s="16">
        <v>0</v>
      </c>
      <c r="H64" s="11">
        <v>0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24" t="s">
        <v>19</v>
      </c>
      <c r="Q64" s="27">
        <f t="shared" si="4"/>
        <v>0</v>
      </c>
      <c r="R64" s="40">
        <v>0</v>
      </c>
      <c r="S64" s="15">
        <v>168</v>
      </c>
      <c r="T64" s="31">
        <v>13</v>
      </c>
      <c r="U64" s="31">
        <v>0</v>
      </c>
      <c r="V64" s="31">
        <v>0</v>
      </c>
      <c r="W64" s="31">
        <v>0</v>
      </c>
      <c r="X64" s="10" t="s">
        <v>119</v>
      </c>
      <c r="Y64" s="20"/>
      <c r="Z64" s="20"/>
      <c r="AA64" s="20" t="s">
        <v>19</v>
      </c>
      <c r="AB64" s="20" t="s">
        <v>19</v>
      </c>
      <c r="AC64" s="20" t="s">
        <v>19</v>
      </c>
      <c r="AD64" s="20" t="s">
        <v>19</v>
      </c>
      <c r="AE64" s="32" t="s">
        <v>19</v>
      </c>
      <c r="AF64" s="38" t="s">
        <v>146</v>
      </c>
      <c r="AM64" s="14"/>
    </row>
    <row r="65" spans="1:39" x14ac:dyDescent="0.25">
      <c r="A65" t="s">
        <v>115</v>
      </c>
      <c r="B65" s="45">
        <v>40436</v>
      </c>
      <c r="C65" s="11">
        <v>0</v>
      </c>
      <c r="D65" s="11">
        <v>0</v>
      </c>
      <c r="E65" s="11">
        <v>0</v>
      </c>
      <c r="F65" s="34">
        <v>0</v>
      </c>
      <c r="G65" s="16">
        <v>0</v>
      </c>
      <c r="H65" s="11">
        <v>0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24" t="s">
        <v>19</v>
      </c>
      <c r="Q65" s="27">
        <f t="shared" si="4"/>
        <v>0</v>
      </c>
      <c r="R65" s="40">
        <v>202</v>
      </c>
      <c r="S65" s="15">
        <v>145</v>
      </c>
      <c r="T65" s="31">
        <v>226</v>
      </c>
      <c r="U65" s="31">
        <v>34</v>
      </c>
      <c r="V65" s="31">
        <v>0</v>
      </c>
      <c r="W65" s="31">
        <v>0</v>
      </c>
      <c r="X65" s="10" t="s">
        <v>119</v>
      </c>
      <c r="Y65" s="20"/>
      <c r="Z65" s="20"/>
      <c r="AA65" s="20" t="s">
        <v>19</v>
      </c>
      <c r="AB65" s="20" t="s">
        <v>19</v>
      </c>
      <c r="AC65" s="20" t="s">
        <v>19</v>
      </c>
      <c r="AD65" s="20" t="s">
        <v>19</v>
      </c>
      <c r="AE65" s="32" t="s">
        <v>19</v>
      </c>
      <c r="AF65" s="38" t="s">
        <v>146</v>
      </c>
      <c r="AM65" s="14"/>
    </row>
    <row r="66" spans="1:39" x14ac:dyDescent="0.25">
      <c r="A66" t="s">
        <v>115</v>
      </c>
      <c r="B66" s="45">
        <v>40441</v>
      </c>
      <c r="C66" s="11">
        <v>0</v>
      </c>
      <c r="D66" s="11">
        <v>0</v>
      </c>
      <c r="E66" s="11">
        <v>0</v>
      </c>
      <c r="F66" s="34">
        <v>0</v>
      </c>
      <c r="G66" s="16">
        <v>0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24" t="s">
        <v>19</v>
      </c>
      <c r="Q66" s="27">
        <f t="shared" si="4"/>
        <v>0</v>
      </c>
      <c r="R66" s="40">
        <v>142</v>
      </c>
      <c r="S66" s="15">
        <v>0</v>
      </c>
      <c r="T66" s="31">
        <v>79</v>
      </c>
      <c r="U66" s="31">
        <v>4</v>
      </c>
      <c r="V66" s="31">
        <v>0</v>
      </c>
      <c r="W66" s="31">
        <v>0</v>
      </c>
      <c r="X66" s="10" t="s">
        <v>119</v>
      </c>
      <c r="Y66" s="20"/>
      <c r="Z66" s="20"/>
      <c r="AA66" s="20" t="s">
        <v>19</v>
      </c>
      <c r="AB66" s="20" t="s">
        <v>19</v>
      </c>
      <c r="AC66" s="20" t="s">
        <v>19</v>
      </c>
      <c r="AD66" s="20" t="s">
        <v>19</v>
      </c>
      <c r="AE66" s="32" t="s">
        <v>19</v>
      </c>
      <c r="AF66" s="38" t="s">
        <v>146</v>
      </c>
      <c r="AM66" s="14"/>
    </row>
    <row r="67" spans="1:39" x14ac:dyDescent="0.25">
      <c r="A67" t="s">
        <v>115</v>
      </c>
      <c r="B67" s="45">
        <v>40449</v>
      </c>
      <c r="C67" s="11">
        <v>0</v>
      </c>
      <c r="D67" s="11">
        <v>0</v>
      </c>
      <c r="E67" s="11">
        <v>0</v>
      </c>
      <c r="F67" s="34">
        <v>0</v>
      </c>
      <c r="G67" s="16">
        <v>0</v>
      </c>
      <c r="H67" s="11">
        <v>0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24" t="s">
        <v>19</v>
      </c>
      <c r="Q67" s="27">
        <f t="shared" si="4"/>
        <v>0</v>
      </c>
      <c r="R67" s="40">
        <v>216</v>
      </c>
      <c r="S67" s="15">
        <v>52</v>
      </c>
      <c r="T67" s="31">
        <v>19</v>
      </c>
      <c r="U67" s="31">
        <v>1</v>
      </c>
      <c r="V67" s="31">
        <v>0</v>
      </c>
      <c r="W67" s="31">
        <v>0</v>
      </c>
      <c r="X67" s="10" t="s">
        <v>119</v>
      </c>
      <c r="Y67" s="20"/>
      <c r="Z67" s="20"/>
      <c r="AA67" s="20" t="s">
        <v>19</v>
      </c>
      <c r="AB67" s="20" t="s">
        <v>19</v>
      </c>
      <c r="AC67" s="20" t="s">
        <v>19</v>
      </c>
      <c r="AD67" s="20" t="s">
        <v>19</v>
      </c>
      <c r="AE67" s="32" t="s">
        <v>19</v>
      </c>
      <c r="AF67" s="38" t="s">
        <v>146</v>
      </c>
      <c r="AM67" s="14"/>
    </row>
    <row r="68" spans="1:39" x14ac:dyDescent="0.25">
      <c r="A68" t="s">
        <v>115</v>
      </c>
      <c r="B68" s="45">
        <v>40461</v>
      </c>
      <c r="C68" s="11">
        <v>0</v>
      </c>
      <c r="D68" s="11">
        <v>0</v>
      </c>
      <c r="E68" s="11">
        <v>0</v>
      </c>
      <c r="F68" s="34">
        <v>0</v>
      </c>
      <c r="G68" s="16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24" t="s">
        <v>19</v>
      </c>
      <c r="Q68" s="27">
        <f t="shared" si="4"/>
        <v>0</v>
      </c>
      <c r="R68" s="40">
        <v>312</v>
      </c>
      <c r="S68" s="15">
        <v>156</v>
      </c>
      <c r="T68" s="31">
        <v>1</v>
      </c>
      <c r="U68" s="31">
        <v>9</v>
      </c>
      <c r="V68" s="31">
        <v>1</v>
      </c>
      <c r="W68" s="31">
        <v>1</v>
      </c>
      <c r="X68" s="10" t="s">
        <v>119</v>
      </c>
      <c r="Y68" s="20"/>
      <c r="Z68" s="20"/>
      <c r="AA68" s="20" t="s">
        <v>19</v>
      </c>
      <c r="AB68" s="20" t="s">
        <v>19</v>
      </c>
      <c r="AC68" s="20" t="s">
        <v>19</v>
      </c>
      <c r="AD68" s="20" t="s">
        <v>19</v>
      </c>
      <c r="AE68" s="32" t="s">
        <v>19</v>
      </c>
      <c r="AF68" s="38" t="s">
        <v>146</v>
      </c>
      <c r="AM68" s="14"/>
    </row>
    <row r="69" spans="1:39" x14ac:dyDescent="0.25">
      <c r="A69" t="s">
        <v>115</v>
      </c>
      <c r="B69" s="45">
        <v>40471</v>
      </c>
      <c r="C69" s="11">
        <v>0</v>
      </c>
      <c r="D69" s="11">
        <v>0</v>
      </c>
      <c r="E69" s="11">
        <v>0</v>
      </c>
      <c r="F69" s="34">
        <v>0</v>
      </c>
      <c r="G69" s="16">
        <v>0</v>
      </c>
      <c r="H69" s="11">
        <v>0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24" t="s">
        <v>19</v>
      </c>
      <c r="Q69" s="27">
        <f t="shared" si="4"/>
        <v>0</v>
      </c>
      <c r="R69" s="40">
        <v>240</v>
      </c>
      <c r="S69" s="15">
        <v>65</v>
      </c>
      <c r="T69" s="31">
        <v>1</v>
      </c>
      <c r="U69" s="31">
        <v>0</v>
      </c>
      <c r="V69" s="31">
        <v>0</v>
      </c>
      <c r="W69" s="31">
        <v>0</v>
      </c>
      <c r="X69" s="10" t="s">
        <v>119</v>
      </c>
      <c r="Y69" s="20"/>
      <c r="Z69" s="20"/>
      <c r="AA69" s="20" t="s">
        <v>19</v>
      </c>
      <c r="AB69" s="20" t="s">
        <v>19</v>
      </c>
      <c r="AC69" s="20" t="s">
        <v>19</v>
      </c>
      <c r="AD69" s="20" t="s">
        <v>19</v>
      </c>
      <c r="AE69" s="32" t="s">
        <v>19</v>
      </c>
      <c r="AF69" s="38" t="s">
        <v>146</v>
      </c>
      <c r="AM69" s="14"/>
    </row>
    <row r="70" spans="1:39" x14ac:dyDescent="0.25">
      <c r="A70" t="s">
        <v>115</v>
      </c>
      <c r="B70" s="45">
        <v>40478</v>
      </c>
      <c r="C70" s="11">
        <v>0</v>
      </c>
      <c r="D70" s="11">
        <v>0</v>
      </c>
      <c r="E70" s="11">
        <v>0</v>
      </c>
      <c r="F70" s="34">
        <v>0</v>
      </c>
      <c r="G70" s="16">
        <v>0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24" t="s">
        <v>19</v>
      </c>
      <c r="Q70" s="27">
        <f t="shared" si="4"/>
        <v>0</v>
      </c>
      <c r="R70" s="40">
        <v>168</v>
      </c>
      <c r="S70" s="15">
        <v>38</v>
      </c>
      <c r="T70" s="31">
        <v>5</v>
      </c>
      <c r="U70" s="31">
        <v>1</v>
      </c>
      <c r="V70" s="31">
        <v>1</v>
      </c>
      <c r="W70" s="31">
        <v>1</v>
      </c>
      <c r="X70" s="10" t="s">
        <v>119</v>
      </c>
      <c r="Y70" s="20"/>
      <c r="Z70" s="20"/>
      <c r="AA70" s="20" t="s">
        <v>19</v>
      </c>
      <c r="AB70" s="20" t="s">
        <v>19</v>
      </c>
      <c r="AC70" s="20" t="s">
        <v>19</v>
      </c>
      <c r="AD70" s="20" t="s">
        <v>19</v>
      </c>
      <c r="AE70" s="32" t="s">
        <v>19</v>
      </c>
      <c r="AF70" s="38" t="s">
        <v>146</v>
      </c>
      <c r="AM70" s="14"/>
    </row>
    <row r="71" spans="1:39" x14ac:dyDescent="0.25">
      <c r="A71" t="s">
        <v>115</v>
      </c>
      <c r="B71" s="45">
        <v>40485</v>
      </c>
      <c r="C71" s="11">
        <v>0</v>
      </c>
      <c r="D71" s="11">
        <v>0</v>
      </c>
      <c r="E71" s="11">
        <v>0</v>
      </c>
      <c r="F71" s="34">
        <v>0</v>
      </c>
      <c r="G71" s="16">
        <v>0</v>
      </c>
      <c r="H71" s="11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24" t="s">
        <v>19</v>
      </c>
      <c r="Q71" s="27">
        <f t="shared" ref="Q71:Q77" si="5">SUM(C71:P71)</f>
        <v>0</v>
      </c>
      <c r="R71" s="40">
        <v>168</v>
      </c>
      <c r="S71" s="15">
        <v>54</v>
      </c>
      <c r="T71" s="31">
        <v>4</v>
      </c>
      <c r="U71" s="31">
        <v>0</v>
      </c>
      <c r="V71" s="31">
        <v>0</v>
      </c>
      <c r="W71" s="31">
        <v>0</v>
      </c>
      <c r="X71" s="10" t="s">
        <v>119</v>
      </c>
      <c r="Y71" s="20"/>
      <c r="Z71" s="20"/>
      <c r="AA71" s="20" t="s">
        <v>19</v>
      </c>
      <c r="AB71" s="20" t="s">
        <v>19</v>
      </c>
      <c r="AC71" s="20" t="s">
        <v>19</v>
      </c>
      <c r="AD71" s="20" t="s">
        <v>19</v>
      </c>
      <c r="AE71" s="32" t="s">
        <v>19</v>
      </c>
      <c r="AF71" s="38" t="s">
        <v>146</v>
      </c>
      <c r="AM71" s="14"/>
    </row>
    <row r="72" spans="1:39" x14ac:dyDescent="0.25">
      <c r="A72" t="s">
        <v>115</v>
      </c>
      <c r="B72" s="45">
        <v>40490</v>
      </c>
      <c r="C72" s="11">
        <v>0</v>
      </c>
      <c r="D72" s="11">
        <v>0</v>
      </c>
      <c r="E72" s="11">
        <v>0</v>
      </c>
      <c r="F72" s="34">
        <v>0</v>
      </c>
      <c r="G72" s="16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24" t="s">
        <v>19</v>
      </c>
      <c r="Q72" s="27">
        <f t="shared" si="5"/>
        <v>0</v>
      </c>
      <c r="R72" s="40">
        <v>120</v>
      </c>
      <c r="S72" s="15">
        <v>38</v>
      </c>
      <c r="T72" s="31">
        <v>0</v>
      </c>
      <c r="U72" s="31">
        <v>0</v>
      </c>
      <c r="V72" s="31">
        <v>0</v>
      </c>
      <c r="W72" s="31">
        <v>0</v>
      </c>
      <c r="X72" s="10" t="s">
        <v>119</v>
      </c>
      <c r="Y72" s="20"/>
      <c r="Z72" s="20"/>
      <c r="AA72" s="20" t="s">
        <v>19</v>
      </c>
      <c r="AB72" s="20" t="s">
        <v>19</v>
      </c>
      <c r="AC72" s="20" t="s">
        <v>19</v>
      </c>
      <c r="AD72" s="20" t="s">
        <v>19</v>
      </c>
      <c r="AE72" s="32" t="s">
        <v>19</v>
      </c>
      <c r="AF72" s="38" t="s">
        <v>146</v>
      </c>
      <c r="AM72" s="14"/>
    </row>
    <row r="73" spans="1:39" x14ac:dyDescent="0.25">
      <c r="A73" t="s">
        <v>115</v>
      </c>
      <c r="B73" s="45">
        <v>40499</v>
      </c>
      <c r="C73" s="11">
        <v>0</v>
      </c>
      <c r="D73" s="11">
        <v>0</v>
      </c>
      <c r="E73" s="11">
        <v>0</v>
      </c>
      <c r="F73" s="34">
        <v>0</v>
      </c>
      <c r="G73" s="16">
        <v>0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24" t="s">
        <v>19</v>
      </c>
      <c r="Q73" s="27">
        <f t="shared" si="5"/>
        <v>0</v>
      </c>
      <c r="R73" s="40">
        <v>215</v>
      </c>
      <c r="S73" s="15">
        <v>94</v>
      </c>
      <c r="T73" s="31">
        <v>22</v>
      </c>
      <c r="U73" s="31">
        <v>0</v>
      </c>
      <c r="V73" s="31">
        <v>0</v>
      </c>
      <c r="W73" s="31">
        <v>0</v>
      </c>
      <c r="X73" s="10" t="s">
        <v>119</v>
      </c>
      <c r="Y73" s="20"/>
      <c r="Z73" s="20"/>
      <c r="AA73" s="20" t="s">
        <v>19</v>
      </c>
      <c r="AB73" s="20" t="s">
        <v>19</v>
      </c>
      <c r="AC73" s="20" t="s">
        <v>19</v>
      </c>
      <c r="AD73" s="20" t="s">
        <v>19</v>
      </c>
      <c r="AE73" s="32" t="s">
        <v>19</v>
      </c>
      <c r="AF73" s="38" t="s">
        <v>146</v>
      </c>
      <c r="AM73" s="14"/>
    </row>
    <row r="74" spans="1:39" x14ac:dyDescent="0.25">
      <c r="A74" t="s">
        <v>115</v>
      </c>
      <c r="B74" s="45">
        <v>40514</v>
      </c>
      <c r="C74" s="11">
        <v>0</v>
      </c>
      <c r="D74" s="11">
        <v>0</v>
      </c>
      <c r="E74" s="11">
        <v>0</v>
      </c>
      <c r="F74" s="34">
        <v>0</v>
      </c>
      <c r="G74" s="16">
        <v>0</v>
      </c>
      <c r="H74" s="11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24" t="s">
        <v>19</v>
      </c>
      <c r="Q74" s="27">
        <f t="shared" si="5"/>
        <v>0</v>
      </c>
      <c r="R74" s="40">
        <v>360</v>
      </c>
      <c r="S74" s="15">
        <v>104</v>
      </c>
      <c r="T74" s="31">
        <v>5</v>
      </c>
      <c r="U74" s="31">
        <v>0</v>
      </c>
      <c r="V74" s="31">
        <v>0</v>
      </c>
      <c r="W74" s="31">
        <v>0</v>
      </c>
      <c r="X74" s="10" t="s">
        <v>119</v>
      </c>
      <c r="Y74" s="20"/>
      <c r="Z74" s="20"/>
      <c r="AA74" s="20" t="s">
        <v>19</v>
      </c>
      <c r="AB74" s="20" t="s">
        <v>19</v>
      </c>
      <c r="AC74" s="20" t="s">
        <v>19</v>
      </c>
      <c r="AD74" s="20" t="s">
        <v>19</v>
      </c>
      <c r="AE74" s="32" t="s">
        <v>19</v>
      </c>
      <c r="AF74" s="38" t="s">
        <v>146</v>
      </c>
      <c r="AM74" s="14"/>
    </row>
    <row r="75" spans="1:39" x14ac:dyDescent="0.25">
      <c r="A75" t="s">
        <v>115</v>
      </c>
      <c r="B75" s="45">
        <v>40521</v>
      </c>
      <c r="C75" s="11">
        <v>0</v>
      </c>
      <c r="D75" s="11">
        <v>0</v>
      </c>
      <c r="E75" s="11">
        <v>0</v>
      </c>
      <c r="F75" s="34">
        <v>0</v>
      </c>
      <c r="G75" s="16">
        <v>0</v>
      </c>
      <c r="H75" s="11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24" t="s">
        <v>19</v>
      </c>
      <c r="Q75" s="27">
        <f t="shared" si="5"/>
        <v>0</v>
      </c>
      <c r="R75" s="40">
        <v>133</v>
      </c>
      <c r="S75" s="15">
        <v>87</v>
      </c>
      <c r="T75" s="31">
        <v>7</v>
      </c>
      <c r="U75" s="31">
        <v>0</v>
      </c>
      <c r="V75" s="31">
        <v>0</v>
      </c>
      <c r="W75" s="31">
        <v>0</v>
      </c>
      <c r="X75" s="10" t="s">
        <v>119</v>
      </c>
      <c r="AA75" s="20" t="s">
        <v>19</v>
      </c>
      <c r="AB75" s="20" t="s">
        <v>19</v>
      </c>
      <c r="AC75" s="20" t="s">
        <v>19</v>
      </c>
      <c r="AD75" s="20" t="s">
        <v>19</v>
      </c>
      <c r="AE75" s="32" t="s">
        <v>19</v>
      </c>
      <c r="AF75" s="38" t="s">
        <v>146</v>
      </c>
      <c r="AM75" s="14"/>
    </row>
    <row r="76" spans="1:39" x14ac:dyDescent="0.25">
      <c r="A76" t="s">
        <v>115</v>
      </c>
      <c r="B76" s="45">
        <v>40533</v>
      </c>
      <c r="C76" s="11">
        <v>0</v>
      </c>
      <c r="D76" s="11">
        <v>0</v>
      </c>
      <c r="E76" s="11">
        <v>0</v>
      </c>
      <c r="F76" s="34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24" t="s">
        <v>19</v>
      </c>
      <c r="Q76" s="27">
        <f t="shared" si="5"/>
        <v>0</v>
      </c>
      <c r="R76" s="40">
        <v>76</v>
      </c>
      <c r="S76" s="15">
        <v>204</v>
      </c>
      <c r="T76" s="31">
        <v>120</v>
      </c>
      <c r="U76" s="31">
        <v>40</v>
      </c>
      <c r="V76" s="31">
        <v>114</v>
      </c>
      <c r="W76" s="31">
        <v>15</v>
      </c>
      <c r="X76" s="10" t="s">
        <v>119</v>
      </c>
      <c r="AA76" s="20" t="s">
        <v>19</v>
      </c>
      <c r="AB76" s="20" t="s">
        <v>19</v>
      </c>
      <c r="AC76" s="20" t="s">
        <v>19</v>
      </c>
      <c r="AD76" s="20" t="s">
        <v>19</v>
      </c>
      <c r="AE76" s="32" t="s">
        <v>19</v>
      </c>
      <c r="AF76" s="38" t="s">
        <v>146</v>
      </c>
      <c r="AM76" s="14"/>
    </row>
    <row r="77" spans="1:39" x14ac:dyDescent="0.25">
      <c r="A77" t="s">
        <v>115</v>
      </c>
      <c r="B77" s="45">
        <v>40541</v>
      </c>
      <c r="C77" s="11">
        <v>0</v>
      </c>
      <c r="D77" s="11">
        <v>0</v>
      </c>
      <c r="E77" s="11">
        <v>0</v>
      </c>
      <c r="F77" s="34">
        <v>0</v>
      </c>
      <c r="G77" s="16">
        <v>0</v>
      </c>
      <c r="H77" s="11">
        <v>0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24" t="s">
        <v>19</v>
      </c>
      <c r="Q77" s="27">
        <f t="shared" si="5"/>
        <v>0</v>
      </c>
      <c r="R77" s="40">
        <v>4</v>
      </c>
      <c r="S77" s="15">
        <v>186</v>
      </c>
      <c r="T77" s="31">
        <v>126</v>
      </c>
      <c r="U77" s="31">
        <v>0</v>
      </c>
      <c r="V77" s="31">
        <v>6</v>
      </c>
      <c r="W77" s="31">
        <v>0</v>
      </c>
      <c r="X77" s="10" t="s">
        <v>119</v>
      </c>
      <c r="AA77" s="20" t="s">
        <v>19</v>
      </c>
      <c r="AB77" s="20" t="s">
        <v>19</v>
      </c>
      <c r="AC77" s="20" t="s">
        <v>19</v>
      </c>
      <c r="AD77" s="20" t="s">
        <v>19</v>
      </c>
      <c r="AE77" s="32" t="s">
        <v>19</v>
      </c>
      <c r="AF77" s="38" t="s">
        <v>146</v>
      </c>
      <c r="AM77" s="14"/>
    </row>
    <row r="78" spans="1:39" x14ac:dyDescent="0.25">
      <c r="B78" s="21"/>
      <c r="F78" s="5"/>
      <c r="G78" s="5"/>
      <c r="P78" s="25"/>
      <c r="Q78" s="27"/>
      <c r="R78" s="15"/>
      <c r="S78" s="15"/>
      <c r="T78" s="15"/>
      <c r="U78" s="15"/>
      <c r="V78" s="15"/>
      <c r="W78" s="15"/>
      <c r="X78" s="10"/>
      <c r="AA78" s="20"/>
      <c r="AB78" s="20"/>
      <c r="AC78" s="20"/>
      <c r="AD78" s="20"/>
      <c r="AE78" s="32"/>
      <c r="AM78" s="14"/>
    </row>
    <row r="79" spans="1:39" x14ac:dyDescent="0.25">
      <c r="A79" t="s">
        <v>118</v>
      </c>
      <c r="B79" s="21">
        <v>40210</v>
      </c>
      <c r="C79">
        <v>0</v>
      </c>
      <c r="D79" s="16" t="s">
        <v>19</v>
      </c>
      <c r="E79" s="16" t="s">
        <v>19</v>
      </c>
      <c r="F79" s="16" t="s">
        <v>19</v>
      </c>
      <c r="G79" s="16" t="s">
        <v>19</v>
      </c>
      <c r="H79" s="16" t="s">
        <v>19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24" t="s">
        <v>19</v>
      </c>
      <c r="Q79" s="27">
        <v>0</v>
      </c>
      <c r="R79" s="38" t="s">
        <v>121</v>
      </c>
      <c r="AE79" s="14"/>
      <c r="AF79" t="s">
        <v>122</v>
      </c>
      <c r="AM79" s="14"/>
    </row>
    <row r="80" spans="1:39" x14ac:dyDescent="0.25">
      <c r="A80" t="s">
        <v>118</v>
      </c>
      <c r="B80" s="21">
        <v>40252</v>
      </c>
      <c r="C80" s="11">
        <v>0</v>
      </c>
      <c r="D80" s="11">
        <v>125</v>
      </c>
      <c r="E80" s="11">
        <v>0</v>
      </c>
      <c r="F80" s="16">
        <v>25</v>
      </c>
      <c r="G80" s="16">
        <v>44</v>
      </c>
      <c r="H80" s="11">
        <v>16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24" t="s">
        <v>19</v>
      </c>
      <c r="Q80" s="27">
        <f t="shared" ref="Q80:Q89" si="6">SUM(C80:P80)</f>
        <v>210</v>
      </c>
      <c r="R80" s="15">
        <v>0</v>
      </c>
      <c r="S80" s="28">
        <v>379</v>
      </c>
      <c r="T80" s="28">
        <v>0</v>
      </c>
      <c r="U80" s="28">
        <v>382</v>
      </c>
      <c r="V80" s="28">
        <v>662</v>
      </c>
      <c r="W80" s="28">
        <v>228</v>
      </c>
      <c r="X80" s="38" t="s">
        <v>124</v>
      </c>
      <c r="AA80" s="20"/>
      <c r="AB80" s="20" t="s">
        <v>19</v>
      </c>
      <c r="AC80" s="20" t="s">
        <v>19</v>
      </c>
      <c r="AD80" s="20" t="s">
        <v>19</v>
      </c>
      <c r="AE80" s="32" t="s">
        <v>19</v>
      </c>
      <c r="AF80" s="10" t="s">
        <v>123</v>
      </c>
      <c r="AM80" s="14"/>
    </row>
    <row r="81" spans="1:39" x14ac:dyDescent="0.25">
      <c r="A81" t="s">
        <v>118</v>
      </c>
      <c r="B81" s="21">
        <v>40283</v>
      </c>
      <c r="C81" s="11">
        <v>5</v>
      </c>
      <c r="D81" s="11">
        <v>3</v>
      </c>
      <c r="E81" s="11">
        <v>0</v>
      </c>
      <c r="F81" s="16">
        <v>3</v>
      </c>
      <c r="G81" s="16">
        <v>2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24" t="s">
        <v>19</v>
      </c>
      <c r="Q81" s="27">
        <f t="shared" si="6"/>
        <v>13</v>
      </c>
      <c r="R81" s="15">
        <v>694</v>
      </c>
      <c r="S81" s="15">
        <v>353</v>
      </c>
      <c r="T81" s="15">
        <v>0</v>
      </c>
      <c r="U81" s="15">
        <v>77</v>
      </c>
      <c r="V81" s="15">
        <v>72</v>
      </c>
      <c r="W81" s="15">
        <v>0</v>
      </c>
      <c r="X81" s="20" t="s">
        <v>19</v>
      </c>
      <c r="Y81" s="20" t="s">
        <v>19</v>
      </c>
      <c r="Z81" s="20" t="s">
        <v>19</v>
      </c>
      <c r="AA81" s="20" t="s">
        <v>19</v>
      </c>
      <c r="AB81" s="20" t="s">
        <v>19</v>
      </c>
      <c r="AC81" s="20" t="s">
        <v>19</v>
      </c>
      <c r="AD81" s="20" t="s">
        <v>19</v>
      </c>
      <c r="AE81" s="32" t="s">
        <v>19</v>
      </c>
      <c r="AF81" s="38" t="s">
        <v>133</v>
      </c>
      <c r="AM81" s="14"/>
    </row>
    <row r="82" spans="1:39" x14ac:dyDescent="0.25">
      <c r="A82" t="s">
        <v>118</v>
      </c>
      <c r="B82" s="21">
        <v>40324</v>
      </c>
      <c r="C82" s="22">
        <v>72</v>
      </c>
      <c r="D82" s="22">
        <v>92</v>
      </c>
      <c r="E82" s="22">
        <v>0</v>
      </c>
      <c r="F82" s="41">
        <v>97</v>
      </c>
      <c r="G82" s="41">
        <v>76</v>
      </c>
      <c r="H82" s="22">
        <v>61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24" t="s">
        <v>19</v>
      </c>
      <c r="Q82" s="27">
        <f t="shared" si="6"/>
        <v>398</v>
      </c>
      <c r="R82" s="15">
        <v>678</v>
      </c>
      <c r="S82" s="15">
        <v>902</v>
      </c>
      <c r="T82" s="15">
        <v>0</v>
      </c>
      <c r="U82" s="15">
        <v>542</v>
      </c>
      <c r="V82" s="15">
        <v>335</v>
      </c>
      <c r="W82" s="15">
        <v>179</v>
      </c>
      <c r="X82" s="20" t="s">
        <v>19</v>
      </c>
      <c r="Y82" s="20" t="s">
        <v>19</v>
      </c>
      <c r="Z82" s="20" t="s">
        <v>19</v>
      </c>
      <c r="AA82" s="20" t="s">
        <v>19</v>
      </c>
      <c r="AB82" s="20" t="s">
        <v>19</v>
      </c>
      <c r="AC82" s="20" t="s">
        <v>19</v>
      </c>
      <c r="AD82" s="20" t="s">
        <v>19</v>
      </c>
      <c r="AE82" s="32" t="s">
        <v>19</v>
      </c>
      <c r="AF82" s="38" t="s">
        <v>133</v>
      </c>
      <c r="AM82" s="14"/>
    </row>
    <row r="83" spans="1:39" x14ac:dyDescent="0.25">
      <c r="A83" t="s">
        <v>118</v>
      </c>
      <c r="B83" s="21">
        <v>40351</v>
      </c>
      <c r="C83" s="11">
        <v>10</v>
      </c>
      <c r="D83" s="11">
        <v>4</v>
      </c>
      <c r="E83" s="11">
        <v>0</v>
      </c>
      <c r="F83" s="16">
        <v>3</v>
      </c>
      <c r="G83" s="16">
        <v>5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24" t="s">
        <v>19</v>
      </c>
      <c r="Q83" s="27">
        <f t="shared" si="6"/>
        <v>22</v>
      </c>
      <c r="R83" s="15">
        <v>658</v>
      </c>
      <c r="S83">
        <v>537.9</v>
      </c>
      <c r="T83" s="15">
        <v>0</v>
      </c>
      <c r="U83">
        <v>649.5</v>
      </c>
      <c r="V83" s="46">
        <v>619.20000000000005</v>
      </c>
      <c r="W83">
        <v>539.9</v>
      </c>
      <c r="X83" s="20" t="s">
        <v>19</v>
      </c>
      <c r="Y83" s="20" t="s">
        <v>19</v>
      </c>
      <c r="Z83" s="20" t="s">
        <v>19</v>
      </c>
      <c r="AA83" s="20" t="s">
        <v>19</v>
      </c>
      <c r="AB83" s="20" t="s">
        <v>19</v>
      </c>
      <c r="AC83" s="20" t="s">
        <v>19</v>
      </c>
      <c r="AD83" s="20" t="s">
        <v>19</v>
      </c>
      <c r="AE83" s="32" t="s">
        <v>19</v>
      </c>
      <c r="AF83" s="38" t="s">
        <v>133</v>
      </c>
      <c r="AM83" s="14"/>
    </row>
    <row r="84" spans="1:39" x14ac:dyDescent="0.25">
      <c r="A84" t="s">
        <v>118</v>
      </c>
      <c r="B84" s="21">
        <v>40381</v>
      </c>
      <c r="C84" s="11">
        <v>9</v>
      </c>
      <c r="D84" s="11">
        <v>4</v>
      </c>
      <c r="E84" s="11">
        <v>0</v>
      </c>
      <c r="F84" s="16">
        <v>28</v>
      </c>
      <c r="G84" s="16">
        <v>2</v>
      </c>
      <c r="H84" s="11">
        <v>16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24" t="s">
        <v>19</v>
      </c>
      <c r="Q84" s="27">
        <f t="shared" si="6"/>
        <v>59</v>
      </c>
      <c r="R84" s="15">
        <v>709.7</v>
      </c>
      <c r="S84" s="15">
        <v>675</v>
      </c>
      <c r="T84" s="15">
        <v>0</v>
      </c>
      <c r="U84">
        <v>270.7</v>
      </c>
      <c r="V84" s="46">
        <v>145.5</v>
      </c>
      <c r="W84">
        <v>218.2</v>
      </c>
      <c r="X84" s="20" t="s">
        <v>19</v>
      </c>
      <c r="Y84" s="20" t="s">
        <v>19</v>
      </c>
      <c r="Z84" s="20" t="s">
        <v>19</v>
      </c>
      <c r="AA84" s="20" t="s">
        <v>19</v>
      </c>
      <c r="AB84" s="20" t="s">
        <v>19</v>
      </c>
      <c r="AC84" s="20" t="s">
        <v>19</v>
      </c>
      <c r="AD84" s="20" t="s">
        <v>19</v>
      </c>
      <c r="AE84" s="32" t="s">
        <v>19</v>
      </c>
      <c r="AF84" s="38" t="s">
        <v>133</v>
      </c>
      <c r="AM84" s="14"/>
    </row>
    <row r="85" spans="1:39" x14ac:dyDescent="0.25">
      <c r="A85" t="s">
        <v>118</v>
      </c>
      <c r="B85" s="21">
        <v>40395</v>
      </c>
      <c r="C85" s="11">
        <v>0</v>
      </c>
      <c r="D85" s="11">
        <v>0</v>
      </c>
      <c r="E85" s="11">
        <v>0</v>
      </c>
      <c r="F85" s="16">
        <v>0</v>
      </c>
      <c r="G85" s="11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24" t="s">
        <v>19</v>
      </c>
      <c r="Q85" s="27">
        <f t="shared" si="6"/>
        <v>0</v>
      </c>
      <c r="R85" s="15">
        <v>360</v>
      </c>
      <c r="S85" s="15">
        <v>122</v>
      </c>
      <c r="T85" s="15">
        <v>0</v>
      </c>
      <c r="U85" s="46">
        <v>5</v>
      </c>
      <c r="V85" s="46">
        <v>1</v>
      </c>
      <c r="W85" s="46">
        <v>0</v>
      </c>
      <c r="X85" s="20" t="s">
        <v>19</v>
      </c>
      <c r="Y85" s="20" t="s">
        <v>19</v>
      </c>
      <c r="Z85" s="20" t="s">
        <v>19</v>
      </c>
      <c r="AA85" s="20" t="s">
        <v>19</v>
      </c>
      <c r="AB85" s="20" t="s">
        <v>19</v>
      </c>
      <c r="AC85" s="20" t="s">
        <v>19</v>
      </c>
      <c r="AD85" s="20" t="s">
        <v>19</v>
      </c>
      <c r="AE85" s="32" t="s">
        <v>19</v>
      </c>
      <c r="AF85" t="s">
        <v>122</v>
      </c>
      <c r="AM85" s="14"/>
    </row>
    <row r="86" spans="1:39" x14ac:dyDescent="0.25">
      <c r="A86" t="s">
        <v>118</v>
      </c>
      <c r="B86" s="21">
        <v>40437</v>
      </c>
      <c r="C86" s="11">
        <v>0</v>
      </c>
      <c r="D86" s="11">
        <v>1</v>
      </c>
      <c r="E86" s="16" t="s">
        <v>19</v>
      </c>
      <c r="F86" s="16" t="s">
        <v>19</v>
      </c>
      <c r="G86" s="11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24" t="s">
        <v>19</v>
      </c>
      <c r="Q86" s="27">
        <f t="shared" si="6"/>
        <v>1</v>
      </c>
      <c r="R86" s="15">
        <v>923</v>
      </c>
      <c r="S86" s="15">
        <v>325</v>
      </c>
      <c r="T86" s="15">
        <v>0</v>
      </c>
      <c r="U86" s="46">
        <v>0</v>
      </c>
      <c r="V86" s="46">
        <v>43</v>
      </c>
      <c r="W86" s="46">
        <v>0</v>
      </c>
      <c r="X86" s="20" t="s">
        <v>19</v>
      </c>
      <c r="Y86" s="20" t="s">
        <v>19</v>
      </c>
      <c r="Z86" s="20" t="s">
        <v>19</v>
      </c>
      <c r="AA86" s="20" t="s">
        <v>19</v>
      </c>
      <c r="AB86" s="20" t="s">
        <v>19</v>
      </c>
      <c r="AC86" s="20" t="s">
        <v>19</v>
      </c>
      <c r="AD86" s="20" t="s">
        <v>19</v>
      </c>
      <c r="AE86" s="32" t="s">
        <v>19</v>
      </c>
      <c r="AF86" s="38" t="s">
        <v>151</v>
      </c>
      <c r="AM86" s="14"/>
    </row>
    <row r="87" spans="1:39" x14ac:dyDescent="0.25">
      <c r="A87" t="s">
        <v>118</v>
      </c>
      <c r="B87" s="21">
        <v>40465</v>
      </c>
      <c r="C87" s="11">
        <v>0</v>
      </c>
      <c r="D87" s="16" t="s">
        <v>19</v>
      </c>
      <c r="E87" s="16" t="s">
        <v>19</v>
      </c>
      <c r="F87" s="16" t="s">
        <v>19</v>
      </c>
      <c r="G87" s="16">
        <v>0</v>
      </c>
      <c r="H87" s="11">
        <v>2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24" t="s">
        <v>19</v>
      </c>
      <c r="Q87" s="27">
        <f t="shared" si="6"/>
        <v>2</v>
      </c>
      <c r="R87" s="15">
        <v>672</v>
      </c>
      <c r="S87" s="15">
        <v>211</v>
      </c>
      <c r="T87" s="15">
        <v>0</v>
      </c>
      <c r="U87" s="46">
        <v>0</v>
      </c>
      <c r="V87" s="46">
        <v>132</v>
      </c>
      <c r="W87" s="46">
        <v>0</v>
      </c>
      <c r="X87" s="20" t="s">
        <v>19</v>
      </c>
      <c r="Y87" s="20" t="s">
        <v>19</v>
      </c>
      <c r="Z87" s="20" t="s">
        <v>19</v>
      </c>
      <c r="AA87" s="20" t="s">
        <v>19</v>
      </c>
      <c r="AB87" s="20" t="s">
        <v>19</v>
      </c>
      <c r="AC87" s="20" t="s">
        <v>19</v>
      </c>
      <c r="AD87" s="20" t="s">
        <v>19</v>
      </c>
      <c r="AE87" s="32" t="s">
        <v>19</v>
      </c>
      <c r="AF87" s="38" t="s">
        <v>133</v>
      </c>
      <c r="AM87" s="14"/>
    </row>
    <row r="88" spans="1:39" x14ac:dyDescent="0.25">
      <c r="A88" t="s">
        <v>118</v>
      </c>
      <c r="B88" s="21">
        <v>40504</v>
      </c>
      <c r="C88" s="11">
        <v>0</v>
      </c>
      <c r="D88" s="11">
        <v>0</v>
      </c>
      <c r="E88" s="16" t="s">
        <v>19</v>
      </c>
      <c r="F88" s="16" t="s">
        <v>19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24" t="s">
        <v>19</v>
      </c>
      <c r="Q88" s="27">
        <f t="shared" si="6"/>
        <v>0</v>
      </c>
      <c r="R88" s="15">
        <v>412</v>
      </c>
      <c r="S88" s="15">
        <v>564</v>
      </c>
      <c r="T88" s="15">
        <v>0</v>
      </c>
      <c r="U88" s="46">
        <v>0</v>
      </c>
      <c r="V88" s="46">
        <v>283</v>
      </c>
      <c r="W88" s="46">
        <v>19</v>
      </c>
      <c r="X88" s="20" t="s">
        <v>19</v>
      </c>
      <c r="Y88" s="20" t="s">
        <v>19</v>
      </c>
      <c r="Z88" s="20" t="s">
        <v>19</v>
      </c>
      <c r="AA88" s="20" t="s">
        <v>19</v>
      </c>
      <c r="AB88" s="20" t="s">
        <v>19</v>
      </c>
      <c r="AC88" s="20" t="s">
        <v>19</v>
      </c>
      <c r="AD88" s="20" t="s">
        <v>19</v>
      </c>
      <c r="AE88" s="32" t="s">
        <v>19</v>
      </c>
      <c r="AF88" t="s">
        <v>122</v>
      </c>
      <c r="AM88" s="14"/>
    </row>
    <row r="89" spans="1:39" x14ac:dyDescent="0.25">
      <c r="A89" t="s">
        <v>118</v>
      </c>
      <c r="B89" s="21">
        <v>40533</v>
      </c>
      <c r="C89" s="11">
        <v>8</v>
      </c>
      <c r="D89" s="11">
        <v>9</v>
      </c>
      <c r="E89" s="16" t="s">
        <v>19</v>
      </c>
      <c r="F89" s="16" t="s">
        <v>19</v>
      </c>
      <c r="G89" s="16">
        <v>5</v>
      </c>
      <c r="H89" s="16" t="s">
        <v>19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24" t="s">
        <v>19</v>
      </c>
      <c r="Q89" s="27">
        <f t="shared" si="6"/>
        <v>22</v>
      </c>
      <c r="R89" s="15">
        <v>316</v>
      </c>
      <c r="S89" s="15">
        <v>526</v>
      </c>
      <c r="T89" s="15">
        <v>0</v>
      </c>
      <c r="U89" s="46">
        <v>20</v>
      </c>
      <c r="V89" s="46">
        <v>229</v>
      </c>
      <c r="W89" s="46">
        <v>2</v>
      </c>
      <c r="X89" s="20" t="s">
        <v>19</v>
      </c>
      <c r="Y89" s="20" t="s">
        <v>19</v>
      </c>
      <c r="Z89" s="20" t="s">
        <v>19</v>
      </c>
      <c r="AA89" s="20" t="s">
        <v>19</v>
      </c>
      <c r="AB89" s="20" t="s">
        <v>19</v>
      </c>
      <c r="AC89" s="20" t="s">
        <v>19</v>
      </c>
      <c r="AD89" s="20" t="s">
        <v>19</v>
      </c>
      <c r="AE89" s="32" t="s">
        <v>19</v>
      </c>
      <c r="AF89" s="38" t="s">
        <v>156</v>
      </c>
      <c r="AM89" s="14"/>
    </row>
    <row r="90" spans="1:39" x14ac:dyDescent="0.25">
      <c r="B90" s="50"/>
      <c r="F90" s="5"/>
      <c r="G90" s="5"/>
      <c r="P90" s="25"/>
    </row>
    <row r="91" spans="1:39" x14ac:dyDescent="0.25">
      <c r="B91" s="50"/>
      <c r="F91" s="5"/>
      <c r="G91" s="5"/>
      <c r="P91" s="25"/>
    </row>
    <row r="92" spans="1:39" x14ac:dyDescent="0.25">
      <c r="B92" s="50"/>
      <c r="F92" s="5"/>
      <c r="G92" s="5"/>
      <c r="P92" s="25"/>
    </row>
    <row r="93" spans="1:39" x14ac:dyDescent="0.25">
      <c r="B93" s="50"/>
      <c r="F93" s="5"/>
      <c r="G93" s="5"/>
      <c r="P93" s="25"/>
    </row>
    <row r="94" spans="1:39" x14ac:dyDescent="0.25">
      <c r="B94" s="50"/>
      <c r="F94" s="5"/>
      <c r="G94" s="5"/>
      <c r="P94" s="25"/>
    </row>
    <row r="95" spans="1:39" x14ac:dyDescent="0.25">
      <c r="B95" s="50"/>
      <c r="F95" s="5"/>
      <c r="G95" s="5"/>
      <c r="P95" s="25"/>
    </row>
    <row r="96" spans="1:39" x14ac:dyDescent="0.25">
      <c r="B96" s="50"/>
      <c r="F96" s="5"/>
      <c r="G96" s="5"/>
      <c r="P96" s="25"/>
    </row>
    <row r="97" spans="2:16" x14ac:dyDescent="0.25">
      <c r="B97" s="50"/>
      <c r="F97" s="5"/>
      <c r="G97" s="5"/>
      <c r="P97" s="25"/>
    </row>
    <row r="98" spans="2:16" x14ac:dyDescent="0.25">
      <c r="B98" s="50"/>
      <c r="F98" s="5"/>
      <c r="G98" s="5"/>
      <c r="P98" s="25"/>
    </row>
    <row r="99" spans="2:16" x14ac:dyDescent="0.25">
      <c r="B99" s="50"/>
      <c r="F99" s="5"/>
      <c r="G99" s="5"/>
      <c r="P99" s="25"/>
    </row>
    <row r="100" spans="2:16" x14ac:dyDescent="0.25">
      <c r="B100" s="50"/>
      <c r="F100" s="5"/>
      <c r="G100" s="5"/>
      <c r="P100" s="25"/>
    </row>
    <row r="101" spans="2:16" x14ac:dyDescent="0.25">
      <c r="B101" s="50"/>
      <c r="F101" s="5"/>
      <c r="G101" s="5"/>
      <c r="P101" s="25"/>
    </row>
    <row r="102" spans="2:16" x14ac:dyDescent="0.25">
      <c r="B102" s="50"/>
      <c r="F102" s="5"/>
      <c r="G102" s="5"/>
      <c r="P102" s="25"/>
    </row>
    <row r="103" spans="2:16" x14ac:dyDescent="0.25">
      <c r="B103" s="50"/>
      <c r="F103" s="5"/>
      <c r="G103" s="5"/>
      <c r="P103" s="25"/>
    </row>
    <row r="104" spans="2:16" x14ac:dyDescent="0.25">
      <c r="B104" s="50"/>
      <c r="F104" s="5"/>
      <c r="G104" s="5"/>
      <c r="P104" s="25"/>
    </row>
    <row r="105" spans="2:16" x14ac:dyDescent="0.25">
      <c r="B105" s="50"/>
      <c r="F105" s="5"/>
      <c r="G105" s="5"/>
      <c r="P105" s="25"/>
    </row>
    <row r="106" spans="2:16" x14ac:dyDescent="0.25">
      <c r="B106" s="50"/>
      <c r="F106" s="5"/>
      <c r="G106" s="5"/>
      <c r="P106" s="25"/>
    </row>
    <row r="107" spans="2:16" x14ac:dyDescent="0.25">
      <c r="B107" s="50"/>
      <c r="F107" s="5"/>
      <c r="G107" s="5"/>
      <c r="P107" s="25"/>
    </row>
    <row r="108" spans="2:16" x14ac:dyDescent="0.25">
      <c r="B108" s="50"/>
      <c r="F108" s="5"/>
      <c r="G108" s="5"/>
      <c r="P108" s="25"/>
    </row>
    <row r="109" spans="2:16" x14ac:dyDescent="0.25">
      <c r="B109" s="50"/>
      <c r="F109" s="5"/>
      <c r="G109" s="5"/>
      <c r="P109" s="25"/>
    </row>
    <row r="110" spans="2:16" x14ac:dyDescent="0.25">
      <c r="B110" s="50"/>
      <c r="F110" s="5"/>
      <c r="G110" s="5"/>
      <c r="P110" s="25"/>
    </row>
    <row r="111" spans="2:16" x14ac:dyDescent="0.25">
      <c r="B111" s="50"/>
      <c r="F111" s="5"/>
      <c r="G111" s="5"/>
      <c r="P111" s="25"/>
    </row>
    <row r="112" spans="2:16" x14ac:dyDescent="0.25">
      <c r="B112" s="50"/>
      <c r="F112" s="5"/>
      <c r="G112" s="5"/>
      <c r="P112" s="25"/>
    </row>
    <row r="113" spans="2:16" x14ac:dyDescent="0.25">
      <c r="B113" s="50"/>
      <c r="F113" s="5"/>
      <c r="G113" s="5"/>
      <c r="P113" s="25"/>
    </row>
    <row r="114" spans="2:16" x14ac:dyDescent="0.25">
      <c r="B114" s="50"/>
      <c r="F114" s="5"/>
      <c r="G114" s="5"/>
      <c r="P114" s="25"/>
    </row>
    <row r="115" spans="2:16" x14ac:dyDescent="0.25">
      <c r="B115" s="50"/>
      <c r="F115" s="5"/>
      <c r="G115" s="5"/>
      <c r="P115" s="25"/>
    </row>
    <row r="116" spans="2:16" x14ac:dyDescent="0.25">
      <c r="B116" s="50"/>
      <c r="F116" s="5"/>
      <c r="G116" s="5"/>
      <c r="P116" s="25"/>
    </row>
    <row r="117" spans="2:16" x14ac:dyDescent="0.25">
      <c r="B117" s="50"/>
      <c r="F117" s="5"/>
      <c r="G117" s="5"/>
      <c r="P117" s="25"/>
    </row>
    <row r="118" spans="2:16" x14ac:dyDescent="0.25">
      <c r="B118" s="50"/>
      <c r="F118" s="5"/>
      <c r="G118" s="5"/>
      <c r="P118" s="25"/>
    </row>
    <row r="119" spans="2:16" x14ac:dyDescent="0.25">
      <c r="B119" s="50"/>
      <c r="F119" s="5"/>
      <c r="G119" s="5"/>
      <c r="P119" s="25"/>
    </row>
    <row r="120" spans="2:16" x14ac:dyDescent="0.25">
      <c r="B120" s="50"/>
      <c r="F120" s="5"/>
      <c r="G120" s="5"/>
      <c r="P120" s="25"/>
    </row>
    <row r="121" spans="2:16" x14ac:dyDescent="0.25">
      <c r="B121" s="50"/>
      <c r="F121" s="5"/>
      <c r="G121" s="5"/>
      <c r="P121" s="25"/>
    </row>
    <row r="122" spans="2:16" x14ac:dyDescent="0.25">
      <c r="B122" s="50"/>
      <c r="F122" s="2"/>
      <c r="G122" s="2"/>
      <c r="P122" s="25"/>
    </row>
    <row r="123" spans="2:16" x14ac:dyDescent="0.25">
      <c r="B123" s="50"/>
      <c r="F123" s="5"/>
      <c r="G123" s="5"/>
      <c r="P123" s="25"/>
    </row>
    <row r="124" spans="2:16" x14ac:dyDescent="0.25">
      <c r="B124" s="50"/>
      <c r="F124" s="5"/>
      <c r="G124" s="5"/>
      <c r="P124" s="25"/>
    </row>
    <row r="125" spans="2:16" x14ac:dyDescent="0.25">
      <c r="B125" s="50"/>
      <c r="F125" s="2"/>
      <c r="G125" s="2"/>
      <c r="P125" s="25"/>
    </row>
    <row r="126" spans="2:16" x14ac:dyDescent="0.25">
      <c r="B126" s="50"/>
      <c r="F126" s="5"/>
      <c r="G126" s="5"/>
      <c r="P126" s="25"/>
    </row>
    <row r="127" spans="2:16" x14ac:dyDescent="0.25">
      <c r="B127" s="50"/>
      <c r="F127" s="5"/>
      <c r="G127" s="5"/>
      <c r="P127" s="25"/>
    </row>
    <row r="128" spans="2:16" x14ac:dyDescent="0.25">
      <c r="B128" s="50"/>
      <c r="F128" s="2"/>
      <c r="G128" s="2"/>
      <c r="P128" s="25"/>
    </row>
    <row r="129" spans="2:16" x14ac:dyDescent="0.25">
      <c r="B129" s="50"/>
      <c r="F129" s="5"/>
      <c r="G129" s="5"/>
      <c r="P129" s="25"/>
    </row>
    <row r="130" spans="2:16" x14ac:dyDescent="0.25">
      <c r="B130" s="50"/>
      <c r="F130" s="5"/>
      <c r="G130" s="5"/>
      <c r="P130" s="25"/>
    </row>
    <row r="131" spans="2:16" x14ac:dyDescent="0.25">
      <c r="B131" s="50"/>
      <c r="C131" s="10"/>
      <c r="F131" s="5"/>
      <c r="G131" s="5"/>
    </row>
    <row r="132" spans="2:16" x14ac:dyDescent="0.25">
      <c r="B132" s="50"/>
      <c r="F132" s="5"/>
      <c r="G132" s="5"/>
    </row>
    <row r="133" spans="2:16" x14ac:dyDescent="0.25">
      <c r="B133" s="50"/>
      <c r="C133" s="12"/>
      <c r="F133" s="5"/>
      <c r="G133" s="5"/>
    </row>
    <row r="134" spans="2:16" x14ac:dyDescent="0.25">
      <c r="B134" s="50"/>
      <c r="F134" s="5"/>
      <c r="G134" s="5"/>
    </row>
    <row r="135" spans="2:16" x14ac:dyDescent="0.25">
      <c r="B135" s="50"/>
      <c r="F135" s="5"/>
      <c r="G135" s="5"/>
    </row>
    <row r="136" spans="2:16" x14ac:dyDescent="0.25">
      <c r="B136" s="50"/>
      <c r="F136" s="5"/>
      <c r="G136" s="5"/>
    </row>
    <row r="137" spans="2:16" x14ac:dyDescent="0.25">
      <c r="B137" s="50"/>
      <c r="F137" s="5"/>
      <c r="G137" s="5"/>
    </row>
    <row r="138" spans="2:16" x14ac:dyDescent="0.25">
      <c r="B138" s="50"/>
      <c r="F138" s="5"/>
      <c r="G138" s="5"/>
    </row>
    <row r="139" spans="2:16" x14ac:dyDescent="0.25">
      <c r="B139" s="50"/>
      <c r="F139" s="5"/>
      <c r="G139" s="5"/>
    </row>
    <row r="140" spans="2:16" x14ac:dyDescent="0.25">
      <c r="B140" s="50"/>
      <c r="F140" s="5"/>
      <c r="G140" s="5"/>
    </row>
    <row r="141" spans="2:16" x14ac:dyDescent="0.25">
      <c r="B141" s="50"/>
      <c r="F141" s="5"/>
      <c r="G141" s="5"/>
    </row>
    <row r="142" spans="2:16" x14ac:dyDescent="0.25">
      <c r="B142" s="50"/>
      <c r="F142" s="5"/>
      <c r="G142" s="5"/>
    </row>
    <row r="143" spans="2:16" x14ac:dyDescent="0.25">
      <c r="B143" s="50"/>
      <c r="C143" s="11"/>
      <c r="F143" s="5"/>
      <c r="G143" s="5"/>
    </row>
    <row r="144" spans="2:16" x14ac:dyDescent="0.25">
      <c r="B144" s="50"/>
      <c r="C144" s="11"/>
      <c r="F144" s="5"/>
      <c r="G144" s="5"/>
    </row>
    <row r="145" spans="2:7" x14ac:dyDescent="0.25">
      <c r="B145" s="50"/>
      <c r="C145" s="11"/>
      <c r="F145" s="5"/>
      <c r="G145" s="5"/>
    </row>
    <row r="146" spans="2:7" x14ac:dyDescent="0.25">
      <c r="B146" s="50"/>
      <c r="F146" s="5"/>
      <c r="G146" s="5"/>
    </row>
    <row r="147" spans="2:7" x14ac:dyDescent="0.25">
      <c r="B147" s="50"/>
      <c r="F147" s="5"/>
      <c r="G147" s="5"/>
    </row>
    <row r="148" spans="2:7" x14ac:dyDescent="0.25">
      <c r="B148" s="50"/>
      <c r="F148" s="5"/>
      <c r="G148" s="5"/>
    </row>
    <row r="149" spans="2:7" x14ac:dyDescent="0.25">
      <c r="B149" s="50"/>
      <c r="F149" s="5"/>
      <c r="G149" s="5"/>
    </row>
    <row r="150" spans="2:7" x14ac:dyDescent="0.25">
      <c r="B150" s="50"/>
      <c r="F150" s="5"/>
      <c r="G150" s="5"/>
    </row>
    <row r="151" spans="2:7" x14ac:dyDescent="0.25">
      <c r="B151" s="50"/>
      <c r="F151" s="2"/>
      <c r="G151" s="2"/>
    </row>
    <row r="152" spans="2:7" ht="15.6" x14ac:dyDescent="0.3">
      <c r="B152" s="50"/>
      <c r="F152" s="3"/>
      <c r="G152" s="2"/>
    </row>
    <row r="153" spans="2:7" x14ac:dyDescent="0.25">
      <c r="B153" s="50"/>
      <c r="F153" s="2"/>
      <c r="G153" s="2"/>
    </row>
    <row r="154" spans="2:7" x14ac:dyDescent="0.25">
      <c r="B154" s="50"/>
      <c r="F154" s="5"/>
      <c r="G154" s="5"/>
    </row>
    <row r="155" spans="2:7" x14ac:dyDescent="0.25">
      <c r="B155" s="50"/>
      <c r="F155" s="5"/>
      <c r="G155" s="5"/>
    </row>
    <row r="156" spans="2:7" x14ac:dyDescent="0.25">
      <c r="B156" s="50"/>
      <c r="F156" s="5"/>
      <c r="G156" s="5"/>
    </row>
    <row r="157" spans="2:7" x14ac:dyDescent="0.25">
      <c r="B157" s="50"/>
      <c r="F157" s="5"/>
      <c r="G157" s="5"/>
    </row>
    <row r="158" spans="2:7" x14ac:dyDescent="0.25">
      <c r="B158" s="50"/>
      <c r="F158" s="5"/>
      <c r="G158" s="5"/>
    </row>
    <row r="159" spans="2:7" x14ac:dyDescent="0.25">
      <c r="B159" s="50"/>
      <c r="F159" s="5"/>
      <c r="G159" s="5"/>
    </row>
    <row r="160" spans="2:7" x14ac:dyDescent="0.25">
      <c r="B160" s="50"/>
      <c r="F160" s="5"/>
      <c r="G160" s="5"/>
    </row>
    <row r="161" spans="2:8" ht="15.6" x14ac:dyDescent="0.3">
      <c r="B161" s="50"/>
      <c r="F161" s="5"/>
      <c r="G161" s="5"/>
      <c r="H161" s="1"/>
    </row>
    <row r="162" spans="2:8" x14ac:dyDescent="0.25">
      <c r="B162" s="50"/>
      <c r="F162" s="5"/>
      <c r="G162" s="5"/>
    </row>
    <row r="163" spans="2:8" x14ac:dyDescent="0.25">
      <c r="B163" s="50"/>
      <c r="F163" s="5"/>
      <c r="G163" s="5"/>
    </row>
    <row r="164" spans="2:8" x14ac:dyDescent="0.25">
      <c r="B164" s="50"/>
      <c r="F164" s="5"/>
      <c r="G164" s="5"/>
    </row>
    <row r="165" spans="2:8" x14ac:dyDescent="0.25">
      <c r="B165" s="50"/>
      <c r="F165" s="5"/>
      <c r="G165" s="5"/>
    </row>
    <row r="166" spans="2:8" x14ac:dyDescent="0.25">
      <c r="B166" s="50"/>
      <c r="F166" s="5"/>
      <c r="G166" s="5"/>
    </row>
    <row r="167" spans="2:8" x14ac:dyDescent="0.25">
      <c r="B167" s="50"/>
      <c r="F167" s="5"/>
      <c r="G167" s="5"/>
    </row>
    <row r="168" spans="2:8" x14ac:dyDescent="0.25">
      <c r="B168" s="50"/>
      <c r="F168" s="5"/>
      <c r="G168" s="5"/>
    </row>
    <row r="169" spans="2:8" x14ac:dyDescent="0.25">
      <c r="B169" s="50"/>
      <c r="F169" s="5"/>
      <c r="G169" s="5"/>
    </row>
    <row r="170" spans="2:8" x14ac:dyDescent="0.25">
      <c r="B170" s="50"/>
      <c r="F170" s="5"/>
      <c r="G170" s="5"/>
    </row>
    <row r="171" spans="2:8" x14ac:dyDescent="0.25">
      <c r="B171" s="50"/>
      <c r="F171" s="5"/>
      <c r="G171" s="5"/>
    </row>
    <row r="172" spans="2:8" x14ac:dyDescent="0.25">
      <c r="B172" s="50"/>
      <c r="F172" s="5"/>
      <c r="G172" s="5"/>
    </row>
    <row r="173" spans="2:8" x14ac:dyDescent="0.25">
      <c r="B173" s="50"/>
      <c r="F173" s="5"/>
      <c r="G173" s="5"/>
    </row>
    <row r="174" spans="2:8" x14ac:dyDescent="0.25">
      <c r="B174" s="50"/>
      <c r="F174" s="5"/>
      <c r="G174" s="5"/>
    </row>
    <row r="175" spans="2:8" x14ac:dyDescent="0.25">
      <c r="B175" s="50"/>
      <c r="C175" s="11"/>
      <c r="F175" s="5"/>
      <c r="G175" s="5"/>
    </row>
    <row r="176" spans="2:8" x14ac:dyDescent="0.25">
      <c r="B176" s="50"/>
      <c r="C176" s="11"/>
      <c r="F176" s="5"/>
      <c r="G176" s="5"/>
    </row>
    <row r="177" spans="2:8" x14ac:dyDescent="0.25">
      <c r="B177" s="50"/>
      <c r="F177" s="5"/>
      <c r="G177" s="5"/>
    </row>
    <row r="178" spans="2:8" x14ac:dyDescent="0.25">
      <c r="B178" s="50"/>
      <c r="F178" s="5"/>
      <c r="G178" s="5"/>
    </row>
    <row r="179" spans="2:8" x14ac:dyDescent="0.25">
      <c r="B179" s="50"/>
      <c r="F179" s="5"/>
      <c r="G179" s="5"/>
    </row>
    <row r="180" spans="2:8" ht="15.6" x14ac:dyDescent="0.3">
      <c r="B180" s="50"/>
      <c r="C180" s="11"/>
      <c r="F180" s="5"/>
      <c r="G180" s="5"/>
      <c r="H180" s="1"/>
    </row>
    <row r="181" spans="2:8" x14ac:dyDescent="0.25">
      <c r="B181" s="50"/>
      <c r="F181" s="5"/>
      <c r="G181" s="5"/>
    </row>
    <row r="182" spans="2:8" ht="15.6" x14ac:dyDescent="0.3">
      <c r="B182" s="50"/>
      <c r="C182" s="11"/>
      <c r="F182" s="5"/>
      <c r="G182" s="5"/>
      <c r="H182" s="1"/>
    </row>
    <row r="183" spans="2:8" x14ac:dyDescent="0.25">
      <c r="B183" s="50"/>
      <c r="F183" s="5"/>
      <c r="G183" s="5"/>
    </row>
    <row r="184" spans="2:8" x14ac:dyDescent="0.25">
      <c r="B184" s="50"/>
      <c r="F184" s="5"/>
      <c r="G184" s="5"/>
    </row>
    <row r="185" spans="2:8" x14ac:dyDescent="0.25">
      <c r="B185" s="50"/>
      <c r="F185" s="5"/>
      <c r="G185" s="5"/>
    </row>
    <row r="186" spans="2:8" x14ac:dyDescent="0.25">
      <c r="B186" s="50"/>
      <c r="C186" s="11"/>
      <c r="F186" s="5"/>
      <c r="G186" s="5"/>
    </row>
    <row r="187" spans="2:8" x14ac:dyDescent="0.25">
      <c r="B187" s="50"/>
      <c r="F187" s="5"/>
      <c r="G187" s="5"/>
    </row>
    <row r="188" spans="2:8" x14ac:dyDescent="0.25">
      <c r="B188" s="50"/>
      <c r="F188" s="5"/>
      <c r="G188" s="5"/>
    </row>
    <row r="189" spans="2:8" x14ac:dyDescent="0.25">
      <c r="B189" s="50"/>
      <c r="F189" s="5"/>
      <c r="G189" s="5"/>
    </row>
    <row r="190" spans="2:8" x14ac:dyDescent="0.25">
      <c r="B190" s="50"/>
      <c r="F190" s="5"/>
      <c r="G190" s="5"/>
    </row>
    <row r="191" spans="2:8" x14ac:dyDescent="0.25">
      <c r="B191" s="50"/>
      <c r="F191" s="5"/>
      <c r="G191" s="5"/>
    </row>
    <row r="192" spans="2:8" x14ac:dyDescent="0.25">
      <c r="B192" s="50"/>
      <c r="F192" s="5"/>
      <c r="G192" s="5"/>
    </row>
    <row r="193" spans="2:7" x14ac:dyDescent="0.25">
      <c r="B193" s="50"/>
      <c r="F193" s="5"/>
      <c r="G193" s="5"/>
    </row>
    <row r="194" spans="2:7" x14ac:dyDescent="0.25">
      <c r="B194" s="50"/>
      <c r="F194" s="5"/>
      <c r="G194" s="5"/>
    </row>
    <row r="195" spans="2:7" x14ac:dyDescent="0.25">
      <c r="B195" s="50"/>
      <c r="F195" s="5"/>
      <c r="G195" s="5"/>
    </row>
    <row r="196" spans="2:7" x14ac:dyDescent="0.25">
      <c r="B196" s="50"/>
      <c r="F196" s="5"/>
      <c r="G196" s="5"/>
    </row>
    <row r="197" spans="2:7" x14ac:dyDescent="0.25">
      <c r="B197" s="50"/>
      <c r="F197" s="5"/>
      <c r="G197" s="5"/>
    </row>
    <row r="198" spans="2:7" x14ac:dyDescent="0.25">
      <c r="B198" s="50"/>
      <c r="F198" s="5"/>
      <c r="G198" s="5"/>
    </row>
    <row r="199" spans="2:7" x14ac:dyDescent="0.25">
      <c r="B199" s="50"/>
      <c r="F199" s="5"/>
      <c r="G199" s="5"/>
    </row>
    <row r="200" spans="2:7" x14ac:dyDescent="0.25">
      <c r="B200" s="50"/>
      <c r="F200" s="5"/>
      <c r="G200" s="5"/>
    </row>
    <row r="201" spans="2:7" x14ac:dyDescent="0.25">
      <c r="B201" s="50"/>
      <c r="F201" s="5"/>
      <c r="G201" s="5"/>
    </row>
    <row r="202" spans="2:7" x14ac:dyDescent="0.25">
      <c r="B202" s="50"/>
      <c r="F202" s="5"/>
      <c r="G202" s="5"/>
    </row>
    <row r="203" spans="2:7" x14ac:dyDescent="0.25">
      <c r="B203" s="50"/>
      <c r="F203" s="5"/>
      <c r="G203" s="5"/>
    </row>
    <row r="204" spans="2:7" x14ac:dyDescent="0.25">
      <c r="B204" s="50"/>
      <c r="F204" s="5"/>
      <c r="G204" s="5"/>
    </row>
    <row r="205" spans="2:7" x14ac:dyDescent="0.25">
      <c r="B205" s="50"/>
      <c r="F205" s="5"/>
      <c r="G205" s="5"/>
    </row>
    <row r="206" spans="2:7" x14ac:dyDescent="0.25">
      <c r="B206" s="50"/>
      <c r="F206" s="5"/>
      <c r="G206" s="5"/>
    </row>
    <row r="207" spans="2:7" x14ac:dyDescent="0.25">
      <c r="B207" s="50"/>
      <c r="F207" s="5"/>
      <c r="G207" s="5"/>
    </row>
    <row r="208" spans="2:7" x14ac:dyDescent="0.25">
      <c r="B208" s="50"/>
      <c r="F208" s="5"/>
      <c r="G208" s="5"/>
    </row>
    <row r="209" spans="2:7" x14ac:dyDescent="0.25">
      <c r="B209" s="50"/>
      <c r="C209" s="11"/>
      <c r="F209" s="5"/>
      <c r="G209" s="5"/>
    </row>
    <row r="210" spans="2:7" x14ac:dyDescent="0.25">
      <c r="B210" s="50"/>
      <c r="C210" s="11"/>
      <c r="F210" s="5"/>
      <c r="G210" s="5"/>
    </row>
    <row r="211" spans="2:7" x14ac:dyDescent="0.25">
      <c r="B211" s="50"/>
      <c r="F211" s="5"/>
      <c r="G211" s="5"/>
    </row>
    <row r="212" spans="2:7" x14ac:dyDescent="0.25">
      <c r="B212" s="50"/>
      <c r="F212" s="5"/>
      <c r="G212" s="5"/>
    </row>
    <row r="213" spans="2:7" x14ac:dyDescent="0.25">
      <c r="B213" s="50"/>
      <c r="C213" s="11"/>
      <c r="F213" s="5"/>
      <c r="G213" s="5"/>
    </row>
    <row r="214" spans="2:7" x14ac:dyDescent="0.25">
      <c r="B214" s="50"/>
      <c r="F214" s="5"/>
      <c r="G214" s="5"/>
    </row>
    <row r="215" spans="2:7" x14ac:dyDescent="0.25">
      <c r="B215" s="50"/>
      <c r="C215" s="11"/>
      <c r="F215" s="5"/>
      <c r="G215" s="5"/>
    </row>
    <row r="216" spans="2:7" x14ac:dyDescent="0.25">
      <c r="B216" s="50"/>
      <c r="C216" s="11"/>
      <c r="F216" s="5"/>
      <c r="G216" s="5"/>
    </row>
    <row r="217" spans="2:7" x14ac:dyDescent="0.25">
      <c r="B217" s="50"/>
      <c r="C217" s="11"/>
      <c r="F217" s="5"/>
      <c r="G217" s="5"/>
    </row>
    <row r="218" spans="2:7" x14ac:dyDescent="0.25">
      <c r="B218" s="50"/>
      <c r="F218" s="5"/>
      <c r="G218" s="5"/>
    </row>
    <row r="219" spans="2:7" x14ac:dyDescent="0.25">
      <c r="B219" s="50"/>
      <c r="C219" s="11"/>
      <c r="F219" s="5"/>
      <c r="G219" s="5"/>
    </row>
    <row r="220" spans="2:7" x14ac:dyDescent="0.25">
      <c r="B220" s="50"/>
      <c r="F220" s="5"/>
      <c r="G220" s="5"/>
    </row>
    <row r="221" spans="2:7" x14ac:dyDescent="0.25">
      <c r="B221" s="50"/>
      <c r="F221" s="5"/>
      <c r="G221" s="5"/>
    </row>
    <row r="222" spans="2:7" x14ac:dyDescent="0.25">
      <c r="B222" s="50"/>
      <c r="F222" s="5"/>
      <c r="G222" s="5"/>
    </row>
    <row r="223" spans="2:7" x14ac:dyDescent="0.25">
      <c r="B223" s="50"/>
      <c r="F223" s="5"/>
      <c r="G223" s="5"/>
    </row>
    <row r="224" spans="2:7" x14ac:dyDescent="0.25">
      <c r="B224" s="50"/>
      <c r="F224" s="5"/>
      <c r="G224" s="5"/>
    </row>
    <row r="225" spans="2:7" x14ac:dyDescent="0.25">
      <c r="B225" s="50"/>
      <c r="F225" s="5"/>
      <c r="G225" s="5"/>
    </row>
    <row r="226" spans="2:7" x14ac:dyDescent="0.25">
      <c r="B226" s="50"/>
      <c r="F226" s="5"/>
      <c r="G226" s="5"/>
    </row>
    <row r="227" spans="2:7" x14ac:dyDescent="0.25">
      <c r="B227" s="50"/>
      <c r="F227" s="5"/>
      <c r="G227" s="5"/>
    </row>
    <row r="228" spans="2:7" x14ac:dyDescent="0.25">
      <c r="B228" s="50"/>
      <c r="F228" s="5"/>
      <c r="G228" s="5"/>
    </row>
    <row r="229" spans="2:7" x14ac:dyDescent="0.25">
      <c r="B229" s="50"/>
      <c r="C229" s="13"/>
      <c r="F229" s="5"/>
      <c r="G229" s="5"/>
    </row>
    <row r="230" spans="2:7" x14ac:dyDescent="0.25">
      <c r="B230" s="50"/>
      <c r="F230" s="5"/>
      <c r="G230" s="5"/>
    </row>
    <row r="231" spans="2:7" x14ac:dyDescent="0.25">
      <c r="B231" s="50"/>
      <c r="F231" s="5"/>
      <c r="G231" s="5"/>
    </row>
    <row r="232" spans="2:7" x14ac:dyDescent="0.25">
      <c r="B232" s="50"/>
      <c r="F232" s="5"/>
      <c r="G232" s="5"/>
    </row>
    <row r="233" spans="2:7" x14ac:dyDescent="0.25">
      <c r="B233" s="50"/>
      <c r="F233" s="5"/>
      <c r="G233" s="5"/>
    </row>
    <row r="234" spans="2:7" x14ac:dyDescent="0.25">
      <c r="B234" s="50"/>
      <c r="F234" s="5"/>
      <c r="G234" s="5"/>
    </row>
    <row r="235" spans="2:7" x14ac:dyDescent="0.25">
      <c r="B235" s="50"/>
      <c r="F235" s="5"/>
      <c r="G235" s="5"/>
    </row>
    <row r="236" spans="2:7" x14ac:dyDescent="0.25">
      <c r="B236" s="50"/>
      <c r="F236" s="5"/>
      <c r="G236" s="5"/>
    </row>
    <row r="237" spans="2:7" x14ac:dyDescent="0.25">
      <c r="B237" s="50"/>
      <c r="F237" s="5"/>
      <c r="G237" s="5"/>
    </row>
    <row r="238" spans="2:7" x14ac:dyDescent="0.25">
      <c r="B238" s="50"/>
      <c r="F238" s="5"/>
      <c r="G238" s="5"/>
    </row>
    <row r="239" spans="2:7" x14ac:dyDescent="0.25">
      <c r="B239" s="50"/>
      <c r="F239" s="5"/>
      <c r="G239" s="5"/>
    </row>
    <row r="240" spans="2:7" x14ac:dyDescent="0.25">
      <c r="B240" s="50"/>
      <c r="F240" s="5"/>
      <c r="G240" s="5"/>
    </row>
    <row r="241" spans="2:7" x14ac:dyDescent="0.25">
      <c r="B241" s="50"/>
      <c r="F241" s="5"/>
      <c r="G241" s="5"/>
    </row>
    <row r="242" spans="2:7" x14ac:dyDescent="0.25">
      <c r="B242" s="50"/>
      <c r="F242" s="5"/>
      <c r="G242" s="5"/>
    </row>
    <row r="243" spans="2:7" x14ac:dyDescent="0.25">
      <c r="B243" s="50"/>
      <c r="F243" s="5"/>
      <c r="G243" s="5"/>
    </row>
    <row r="244" spans="2:7" x14ac:dyDescent="0.25">
      <c r="B244" s="50"/>
      <c r="F244" s="2"/>
      <c r="G244" s="2"/>
    </row>
    <row r="245" spans="2:7" x14ac:dyDescent="0.25">
      <c r="B245" s="50"/>
      <c r="F245" s="5"/>
      <c r="G245" s="5"/>
    </row>
    <row r="246" spans="2:7" x14ac:dyDescent="0.25">
      <c r="B246" s="50"/>
      <c r="F246" s="5"/>
      <c r="G246" s="5"/>
    </row>
    <row r="247" spans="2:7" x14ac:dyDescent="0.25">
      <c r="B247" s="50"/>
      <c r="F247" s="5"/>
      <c r="G247" s="5"/>
    </row>
    <row r="248" spans="2:7" x14ac:dyDescent="0.25">
      <c r="B248" s="50"/>
      <c r="F248" s="5"/>
      <c r="G248" s="5"/>
    </row>
    <row r="249" spans="2:7" x14ac:dyDescent="0.25">
      <c r="B249" s="50"/>
      <c r="F249" s="5"/>
      <c r="G249" s="5"/>
    </row>
    <row r="250" spans="2:7" x14ac:dyDescent="0.25">
      <c r="B250" s="50"/>
      <c r="F250" s="5"/>
      <c r="G250" s="5"/>
    </row>
    <row r="251" spans="2:7" x14ac:dyDescent="0.25">
      <c r="B251" s="50"/>
      <c r="F251" s="5"/>
      <c r="G251" s="5"/>
    </row>
    <row r="252" spans="2:7" x14ac:dyDescent="0.25">
      <c r="B252" s="50"/>
      <c r="F252" s="5"/>
      <c r="G252" s="5"/>
    </row>
    <row r="253" spans="2:7" x14ac:dyDescent="0.25">
      <c r="B253" s="50"/>
      <c r="F253" s="5"/>
      <c r="G253" s="5"/>
    </row>
    <row r="254" spans="2:7" x14ac:dyDescent="0.25">
      <c r="B254" s="50"/>
      <c r="F254" s="5"/>
      <c r="G254" s="5"/>
    </row>
    <row r="255" spans="2:7" x14ac:dyDescent="0.25">
      <c r="B255" s="50"/>
      <c r="F255" s="5"/>
      <c r="G255" s="5"/>
    </row>
    <row r="256" spans="2:7" x14ac:dyDescent="0.25">
      <c r="B256" s="50"/>
      <c r="F256" s="5"/>
      <c r="G256" s="5"/>
    </row>
    <row r="257" spans="2:7" x14ac:dyDescent="0.25">
      <c r="B257" s="50"/>
      <c r="F257" s="5"/>
      <c r="G257" s="5"/>
    </row>
    <row r="258" spans="2:7" x14ac:dyDescent="0.25">
      <c r="B258" s="50"/>
      <c r="F258" s="5"/>
      <c r="G258" s="5"/>
    </row>
    <row r="259" spans="2:7" x14ac:dyDescent="0.25">
      <c r="B259" s="50"/>
      <c r="F259" s="5"/>
      <c r="G259" s="5"/>
    </row>
    <row r="260" spans="2:7" x14ac:dyDescent="0.25">
      <c r="B260" s="50"/>
      <c r="F260" s="5"/>
      <c r="G260" s="5"/>
    </row>
    <row r="261" spans="2:7" x14ac:dyDescent="0.25">
      <c r="B261" s="50"/>
      <c r="F261" s="5"/>
      <c r="G261" s="5"/>
    </row>
    <row r="262" spans="2:7" x14ac:dyDescent="0.25">
      <c r="B262" s="50"/>
      <c r="F262" s="5"/>
      <c r="G262" s="5"/>
    </row>
    <row r="263" spans="2:7" x14ac:dyDescent="0.25">
      <c r="B263" s="50"/>
      <c r="F263" s="5"/>
      <c r="G263" s="5"/>
    </row>
    <row r="264" spans="2:7" x14ac:dyDescent="0.25">
      <c r="B264" s="50"/>
      <c r="F264" s="5"/>
      <c r="G264" s="5"/>
    </row>
    <row r="265" spans="2:7" x14ac:dyDescent="0.25">
      <c r="B265" s="50"/>
      <c r="F265" s="5"/>
      <c r="G265" s="5"/>
    </row>
    <row r="266" spans="2:7" x14ac:dyDescent="0.25">
      <c r="B266" s="50"/>
      <c r="F266" s="5"/>
      <c r="G266" s="5"/>
    </row>
    <row r="267" spans="2:7" x14ac:dyDescent="0.25">
      <c r="B267" s="50"/>
      <c r="F267" s="5"/>
      <c r="G267" s="5"/>
    </row>
  </sheetData>
  <mergeCells count="2">
    <mergeCell ref="C3:P3"/>
    <mergeCell ref="R3:AE3"/>
  </mergeCells>
  <phoneticPr fontId="1" type="noConversion"/>
  <pageMargins left="0.25" right="0.25" top="0.25" bottom="0.25" header="0.5" footer="0.5"/>
  <pageSetup paperSize="5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22"/>
  <sheetViews>
    <sheetView topLeftCell="A37" workbookViewId="0">
      <selection activeCell="K64" sqref="A64:IV64"/>
    </sheetView>
  </sheetViews>
  <sheetFormatPr defaultRowHeight="13.2" x14ac:dyDescent="0.25"/>
  <cols>
    <col min="2" max="2" width="9.6640625" bestFit="1" customWidth="1"/>
    <col min="17" max="17" width="9.109375" style="67" customWidth="1"/>
    <col min="18" max="23" width="9.109375" style="15" customWidth="1"/>
  </cols>
  <sheetData>
    <row r="1" spans="1:39" x14ac:dyDescent="0.25">
      <c r="A1" s="8" t="s">
        <v>170</v>
      </c>
      <c r="B1" s="50"/>
      <c r="F1" s="2"/>
      <c r="G1" s="2"/>
      <c r="Q1" s="62"/>
      <c r="AE1" s="25"/>
      <c r="AM1" s="25"/>
    </row>
    <row r="2" spans="1:39" x14ac:dyDescent="0.25">
      <c r="B2" s="50"/>
      <c r="F2" s="2"/>
      <c r="G2" s="2"/>
      <c r="Q2" s="62"/>
      <c r="AE2" s="25"/>
      <c r="AM2" s="25"/>
    </row>
    <row r="3" spans="1:39" x14ac:dyDescent="0.25">
      <c r="A3" t="s">
        <v>0</v>
      </c>
      <c r="B3" s="50" t="s">
        <v>1</v>
      </c>
      <c r="C3" s="365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5" t="s">
        <v>104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M3" s="25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5">
      <c r="A5" s="25" t="s">
        <v>10</v>
      </c>
      <c r="B5" s="53">
        <v>40577</v>
      </c>
      <c r="C5" s="33">
        <v>41</v>
      </c>
      <c r="D5" s="24" t="s">
        <v>19</v>
      </c>
      <c r="E5" s="33">
        <v>7</v>
      </c>
      <c r="F5" s="24" t="s">
        <v>19</v>
      </c>
      <c r="G5" s="24" t="s">
        <v>19</v>
      </c>
      <c r="H5" s="24" t="s">
        <v>19</v>
      </c>
      <c r="I5" s="24" t="s">
        <v>19</v>
      </c>
      <c r="J5" s="24" t="s">
        <v>19</v>
      </c>
      <c r="K5" s="24" t="s">
        <v>19</v>
      </c>
      <c r="L5" s="24" t="s">
        <v>19</v>
      </c>
      <c r="M5" s="24" t="s">
        <v>19</v>
      </c>
      <c r="N5" s="24" t="s">
        <v>19</v>
      </c>
      <c r="O5" s="24" t="s">
        <v>19</v>
      </c>
      <c r="P5" s="24" t="s">
        <v>19</v>
      </c>
      <c r="Q5" s="65">
        <f t="shared" ref="Q5:Q17" si="0">SUM(C5:P5)</f>
        <v>48</v>
      </c>
      <c r="R5" s="75" t="s">
        <v>171</v>
      </c>
      <c r="S5" s="39"/>
      <c r="T5" s="39"/>
      <c r="U5" s="39"/>
      <c r="V5" s="47"/>
      <c r="W5" s="47"/>
      <c r="X5" s="24"/>
      <c r="Y5" s="24"/>
      <c r="Z5" s="24"/>
      <c r="AA5" s="24"/>
      <c r="AB5" s="24"/>
      <c r="AC5" s="24"/>
      <c r="AD5" s="24"/>
      <c r="AE5" s="23"/>
      <c r="AF5" s="38" t="s">
        <v>172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40583</v>
      </c>
      <c r="C6" s="24">
        <v>34</v>
      </c>
      <c r="D6" s="24" t="s">
        <v>19</v>
      </c>
      <c r="E6" s="24">
        <v>13</v>
      </c>
      <c r="F6" s="24">
        <v>29</v>
      </c>
      <c r="G6" s="24">
        <v>10</v>
      </c>
      <c r="H6" s="24">
        <v>11</v>
      </c>
      <c r="I6" s="24" t="s">
        <v>19</v>
      </c>
      <c r="J6" s="24">
        <v>10</v>
      </c>
      <c r="K6" s="33">
        <v>11</v>
      </c>
      <c r="L6" s="24">
        <v>26</v>
      </c>
      <c r="M6" s="24">
        <v>5</v>
      </c>
      <c r="N6" s="24">
        <v>11</v>
      </c>
      <c r="O6" s="24">
        <v>2</v>
      </c>
      <c r="P6" s="24">
        <v>4</v>
      </c>
      <c r="Q6" s="65">
        <f t="shared" si="0"/>
        <v>166</v>
      </c>
      <c r="R6" s="29">
        <v>140</v>
      </c>
      <c r="S6" s="29" t="s">
        <v>19</v>
      </c>
      <c r="T6" s="31">
        <v>139</v>
      </c>
      <c r="U6" s="68" t="s">
        <v>175</v>
      </c>
      <c r="V6" s="29"/>
      <c r="W6" s="29"/>
      <c r="X6" s="29"/>
      <c r="Y6" s="29"/>
      <c r="Z6" s="29"/>
      <c r="AA6" s="24"/>
      <c r="AB6" s="24"/>
      <c r="AC6" s="24"/>
      <c r="AD6" s="24"/>
      <c r="AE6" s="19"/>
      <c r="AF6" s="38" t="s">
        <v>174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40610</v>
      </c>
      <c r="C7" s="24">
        <v>6</v>
      </c>
      <c r="D7" s="24">
        <v>0</v>
      </c>
      <c r="E7" s="24">
        <v>4</v>
      </c>
      <c r="F7" s="24">
        <v>7</v>
      </c>
      <c r="G7" s="24">
        <v>0</v>
      </c>
      <c r="H7" s="24" t="s">
        <v>19</v>
      </c>
      <c r="I7" s="24" t="s">
        <v>19</v>
      </c>
      <c r="J7" s="24" t="s">
        <v>19</v>
      </c>
      <c r="K7" s="24" t="s">
        <v>19</v>
      </c>
      <c r="L7" s="24" t="s">
        <v>19</v>
      </c>
      <c r="M7" s="24" t="s">
        <v>19</v>
      </c>
      <c r="N7" s="24" t="s">
        <v>19</v>
      </c>
      <c r="O7" s="24" t="s">
        <v>19</v>
      </c>
      <c r="P7" s="24" t="s">
        <v>19</v>
      </c>
      <c r="Q7" s="65">
        <f t="shared" si="0"/>
        <v>17</v>
      </c>
      <c r="R7" s="29">
        <v>641</v>
      </c>
      <c r="S7" s="29" t="s">
        <v>19</v>
      </c>
      <c r="T7" s="31">
        <v>643</v>
      </c>
      <c r="U7" s="31">
        <v>640</v>
      </c>
      <c r="V7" s="29">
        <v>638</v>
      </c>
      <c r="W7" s="29" t="s">
        <v>19</v>
      </c>
      <c r="X7" s="29" t="s">
        <v>19</v>
      </c>
      <c r="Y7" s="29" t="s">
        <v>19</v>
      </c>
      <c r="Z7" s="29" t="s">
        <v>19</v>
      </c>
      <c r="AA7" s="29" t="s">
        <v>19</v>
      </c>
      <c r="AB7" s="29" t="s">
        <v>19</v>
      </c>
      <c r="AC7" s="29" t="s">
        <v>19</v>
      </c>
      <c r="AD7" s="29" t="s">
        <v>19</v>
      </c>
      <c r="AE7" s="30" t="s">
        <v>19</v>
      </c>
      <c r="AF7" s="38" t="s">
        <v>187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40611</v>
      </c>
      <c r="C8" s="24" t="s">
        <v>19</v>
      </c>
      <c r="D8" s="24" t="s">
        <v>19</v>
      </c>
      <c r="E8" s="24" t="s">
        <v>19</v>
      </c>
      <c r="F8" s="24" t="s">
        <v>19</v>
      </c>
      <c r="G8" s="24" t="s">
        <v>19</v>
      </c>
      <c r="H8" s="24">
        <v>5</v>
      </c>
      <c r="I8" s="24" t="s">
        <v>19</v>
      </c>
      <c r="J8" s="24">
        <v>12</v>
      </c>
      <c r="K8" s="33">
        <v>4</v>
      </c>
      <c r="L8" s="24">
        <v>2</v>
      </c>
      <c r="M8" s="24" t="s">
        <v>19</v>
      </c>
      <c r="N8" s="24" t="s">
        <v>19</v>
      </c>
      <c r="O8" s="24" t="s">
        <v>19</v>
      </c>
      <c r="P8" s="24" t="s">
        <v>19</v>
      </c>
      <c r="Q8" s="65">
        <f t="shared" si="0"/>
        <v>23</v>
      </c>
      <c r="R8" s="29" t="s">
        <v>19</v>
      </c>
      <c r="S8" s="29" t="s">
        <v>19</v>
      </c>
      <c r="T8" s="29" t="s">
        <v>19</v>
      </c>
      <c r="U8" s="29" t="s">
        <v>19</v>
      </c>
      <c r="V8" s="29" t="s">
        <v>19</v>
      </c>
      <c r="W8" s="29">
        <v>670</v>
      </c>
      <c r="X8" s="29" t="s">
        <v>19</v>
      </c>
      <c r="Y8" s="29">
        <v>672</v>
      </c>
      <c r="Z8" s="29">
        <v>672</v>
      </c>
      <c r="AA8" s="47">
        <v>87</v>
      </c>
      <c r="AB8" s="29" t="s">
        <v>19</v>
      </c>
      <c r="AC8" s="29" t="s">
        <v>19</v>
      </c>
      <c r="AD8" s="29" t="s">
        <v>19</v>
      </c>
      <c r="AE8" s="30" t="s">
        <v>19</v>
      </c>
      <c r="AF8" s="38" t="s">
        <v>186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40612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>
        <v>5</v>
      </c>
      <c r="N9" s="24">
        <v>4</v>
      </c>
      <c r="O9" s="24" t="s">
        <v>19</v>
      </c>
      <c r="P9" s="24" t="s">
        <v>19</v>
      </c>
      <c r="Q9" s="65">
        <f t="shared" si="0"/>
        <v>9</v>
      </c>
      <c r="R9" s="29" t="s">
        <v>19</v>
      </c>
      <c r="S9" s="29" t="s">
        <v>19</v>
      </c>
      <c r="T9" s="29" t="s">
        <v>19</v>
      </c>
      <c r="U9" s="29" t="s">
        <v>19</v>
      </c>
      <c r="V9" s="29" t="s">
        <v>19</v>
      </c>
      <c r="W9" s="29" t="s">
        <v>19</v>
      </c>
      <c r="X9" s="29" t="s">
        <v>19</v>
      </c>
      <c r="Y9" s="29" t="s">
        <v>19</v>
      </c>
      <c r="Z9" s="29" t="s">
        <v>19</v>
      </c>
      <c r="AA9" s="29" t="s">
        <v>19</v>
      </c>
      <c r="AB9" s="47">
        <v>696</v>
      </c>
      <c r="AC9" s="47">
        <v>694</v>
      </c>
      <c r="AD9" s="29" t="s">
        <v>19</v>
      </c>
      <c r="AE9" s="30" t="s">
        <v>19</v>
      </c>
      <c r="AF9" s="38" t="s">
        <v>185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40616</v>
      </c>
      <c r="C10" s="24" t="s">
        <v>19</v>
      </c>
      <c r="D10" s="24" t="s">
        <v>19</v>
      </c>
      <c r="E10" s="24" t="s">
        <v>19</v>
      </c>
      <c r="F10" s="24" t="s">
        <v>19</v>
      </c>
      <c r="G10" s="24" t="s">
        <v>19</v>
      </c>
      <c r="H10" s="24" t="s">
        <v>19</v>
      </c>
      <c r="I10" s="24" t="s">
        <v>19</v>
      </c>
      <c r="J10" s="24" t="s">
        <v>19</v>
      </c>
      <c r="K10" s="24" t="s">
        <v>19</v>
      </c>
      <c r="L10" s="24" t="s">
        <v>19</v>
      </c>
      <c r="M10" s="24" t="s">
        <v>19</v>
      </c>
      <c r="N10" s="24" t="s">
        <v>19</v>
      </c>
      <c r="O10" s="24">
        <v>1</v>
      </c>
      <c r="P10" s="24">
        <v>7</v>
      </c>
      <c r="Q10" s="65">
        <f t="shared" si="0"/>
        <v>8</v>
      </c>
      <c r="R10" s="29" t="s">
        <v>19</v>
      </c>
      <c r="S10" s="29" t="s">
        <v>19</v>
      </c>
      <c r="T10" s="29" t="s">
        <v>19</v>
      </c>
      <c r="U10" s="29" t="s">
        <v>19</v>
      </c>
      <c r="V10" s="29" t="s">
        <v>19</v>
      </c>
      <c r="W10" s="29" t="s">
        <v>19</v>
      </c>
      <c r="X10" s="29" t="s">
        <v>19</v>
      </c>
      <c r="Y10" s="29" t="s">
        <v>19</v>
      </c>
      <c r="Z10" s="29" t="s">
        <v>19</v>
      </c>
      <c r="AA10" s="29" t="s">
        <v>19</v>
      </c>
      <c r="AB10" s="29" t="s">
        <v>19</v>
      </c>
      <c r="AC10" s="29" t="s">
        <v>19</v>
      </c>
      <c r="AD10" s="47">
        <v>243</v>
      </c>
      <c r="AE10" s="30">
        <v>607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40646</v>
      </c>
      <c r="C11" s="24">
        <v>60</v>
      </c>
      <c r="D11" s="24" t="s">
        <v>19</v>
      </c>
      <c r="E11" s="24">
        <v>11</v>
      </c>
      <c r="F11" s="24">
        <v>25</v>
      </c>
      <c r="G11" s="24">
        <v>4</v>
      </c>
      <c r="H11" s="24">
        <v>19</v>
      </c>
      <c r="I11" s="24" t="s">
        <v>19</v>
      </c>
      <c r="J11" s="24">
        <v>5</v>
      </c>
      <c r="K11" s="24">
        <v>9</v>
      </c>
      <c r="L11" s="24">
        <v>11</v>
      </c>
      <c r="M11" s="24">
        <v>2</v>
      </c>
      <c r="N11" s="24">
        <v>11</v>
      </c>
      <c r="O11" s="24">
        <v>6</v>
      </c>
      <c r="P11" s="24">
        <v>19</v>
      </c>
      <c r="Q11" s="65">
        <f t="shared" si="0"/>
        <v>182</v>
      </c>
      <c r="R11" s="29">
        <v>703</v>
      </c>
      <c r="S11" s="29">
        <v>0</v>
      </c>
      <c r="T11" s="29">
        <v>714</v>
      </c>
      <c r="U11" s="29">
        <v>708</v>
      </c>
      <c r="V11" s="29">
        <v>708</v>
      </c>
      <c r="W11" s="29">
        <v>827</v>
      </c>
      <c r="X11" s="29" t="s">
        <v>19</v>
      </c>
      <c r="Y11" s="29">
        <v>833</v>
      </c>
      <c r="Z11" s="29">
        <v>833</v>
      </c>
      <c r="AA11" s="29">
        <v>333</v>
      </c>
      <c r="AB11" s="29">
        <v>808</v>
      </c>
      <c r="AC11" s="29">
        <v>789</v>
      </c>
      <c r="AD11" s="47">
        <v>554</v>
      </c>
      <c r="AE11" s="30">
        <v>720</v>
      </c>
      <c r="AF11" s="38" t="s">
        <v>188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40679</v>
      </c>
      <c r="C12" s="24">
        <v>8</v>
      </c>
      <c r="D12" s="24">
        <v>0</v>
      </c>
      <c r="E12" s="24">
        <v>3</v>
      </c>
      <c r="F12" s="24">
        <v>0</v>
      </c>
      <c r="G12" s="24">
        <v>0</v>
      </c>
      <c r="H12" s="24">
        <v>0</v>
      </c>
      <c r="I12" s="24" t="s">
        <v>19</v>
      </c>
      <c r="J12" s="24">
        <v>0</v>
      </c>
      <c r="K12" s="24">
        <v>2</v>
      </c>
      <c r="L12" s="24">
        <v>2</v>
      </c>
      <c r="M12" s="24">
        <v>0</v>
      </c>
      <c r="N12" s="24">
        <v>0</v>
      </c>
      <c r="O12" s="24">
        <v>1</v>
      </c>
      <c r="P12" s="24">
        <v>1</v>
      </c>
      <c r="Q12" s="65">
        <f t="shared" si="0"/>
        <v>17</v>
      </c>
      <c r="R12" s="29">
        <v>784</v>
      </c>
      <c r="S12" s="29">
        <v>0</v>
      </c>
      <c r="T12" s="29">
        <v>792</v>
      </c>
      <c r="U12" s="29">
        <v>791</v>
      </c>
      <c r="V12" s="29">
        <v>787</v>
      </c>
      <c r="W12" s="29">
        <v>679</v>
      </c>
      <c r="X12" s="29" t="s">
        <v>19</v>
      </c>
      <c r="Y12" s="29">
        <v>791</v>
      </c>
      <c r="Z12" s="29">
        <v>791</v>
      </c>
      <c r="AA12" s="29">
        <v>791</v>
      </c>
      <c r="AB12" s="29">
        <v>790</v>
      </c>
      <c r="AC12" s="29">
        <v>772</v>
      </c>
      <c r="AD12" s="47">
        <v>776</v>
      </c>
      <c r="AE12" s="30">
        <v>772</v>
      </c>
      <c r="AF12" s="38" t="s">
        <v>201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21">
        <v>40715</v>
      </c>
      <c r="C13" s="24">
        <v>27</v>
      </c>
      <c r="D13" s="24">
        <v>2</v>
      </c>
      <c r="E13" s="24">
        <v>4</v>
      </c>
      <c r="F13" s="24">
        <v>3</v>
      </c>
      <c r="G13" s="24" t="s">
        <v>19</v>
      </c>
      <c r="H13" s="24">
        <v>2</v>
      </c>
      <c r="I13" s="24">
        <v>2</v>
      </c>
      <c r="J13" s="24">
        <v>1</v>
      </c>
      <c r="K13" s="24">
        <v>2</v>
      </c>
      <c r="L13" s="24">
        <v>0</v>
      </c>
      <c r="M13" s="24">
        <v>0</v>
      </c>
      <c r="N13" s="24">
        <v>0</v>
      </c>
      <c r="O13" s="24">
        <v>1</v>
      </c>
      <c r="P13" s="24">
        <v>6</v>
      </c>
      <c r="Q13" s="65">
        <f t="shared" si="0"/>
        <v>50</v>
      </c>
      <c r="R13" s="29">
        <v>851</v>
      </c>
      <c r="S13" s="29">
        <v>135</v>
      </c>
      <c r="T13" s="29">
        <v>858</v>
      </c>
      <c r="U13" s="29">
        <v>861</v>
      </c>
      <c r="V13" s="29" t="s">
        <v>19</v>
      </c>
      <c r="W13" s="29">
        <v>841</v>
      </c>
      <c r="X13" s="29">
        <v>318</v>
      </c>
      <c r="Y13" s="29">
        <v>863</v>
      </c>
      <c r="Z13" s="29">
        <v>863</v>
      </c>
      <c r="AA13" s="29">
        <v>864</v>
      </c>
      <c r="AB13" s="29">
        <v>863</v>
      </c>
      <c r="AC13" s="29">
        <v>864</v>
      </c>
      <c r="AD13" s="47">
        <v>863</v>
      </c>
      <c r="AE13" s="30">
        <v>861</v>
      </c>
      <c r="AF13" s="38" t="s">
        <v>202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21">
        <v>40757</v>
      </c>
      <c r="C14" s="24">
        <v>0</v>
      </c>
      <c r="D14" s="24">
        <v>1</v>
      </c>
      <c r="E14" s="24">
        <v>3</v>
      </c>
      <c r="F14" s="24">
        <v>1</v>
      </c>
      <c r="G14" s="24">
        <v>0</v>
      </c>
      <c r="H14" s="24">
        <v>0</v>
      </c>
      <c r="I14" s="24">
        <v>1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4</v>
      </c>
      <c r="Q14" s="65">
        <f t="shared" si="0"/>
        <v>10</v>
      </c>
      <c r="R14" s="29">
        <v>197</v>
      </c>
      <c r="S14" s="29">
        <v>869</v>
      </c>
      <c r="T14" s="29">
        <v>801</v>
      </c>
      <c r="U14" s="29">
        <v>866</v>
      </c>
      <c r="V14" s="29">
        <v>963</v>
      </c>
      <c r="W14" s="29">
        <v>945</v>
      </c>
      <c r="X14" s="29">
        <v>712</v>
      </c>
      <c r="Y14" s="29">
        <v>826</v>
      </c>
      <c r="Z14" s="29">
        <v>980</v>
      </c>
      <c r="AA14" s="29">
        <v>7</v>
      </c>
      <c r="AB14" s="29">
        <v>1008</v>
      </c>
      <c r="AC14" s="29">
        <v>988</v>
      </c>
      <c r="AD14" s="47">
        <v>982</v>
      </c>
      <c r="AE14" s="30">
        <v>1005</v>
      </c>
      <c r="AF14" s="38" t="s">
        <v>209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21">
        <v>40800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0"/>
        <v>0</v>
      </c>
      <c r="R15" s="29">
        <v>0</v>
      </c>
      <c r="S15" s="29">
        <v>909</v>
      </c>
      <c r="T15" s="29">
        <v>778</v>
      </c>
      <c r="U15" s="29">
        <v>540</v>
      </c>
      <c r="V15" s="29">
        <v>756</v>
      </c>
      <c r="W15" s="29">
        <v>672</v>
      </c>
      <c r="X15" s="29">
        <v>843</v>
      </c>
      <c r="Y15" s="29">
        <v>821</v>
      </c>
      <c r="Z15" s="29">
        <v>1017</v>
      </c>
      <c r="AA15" s="29">
        <v>0</v>
      </c>
      <c r="AB15" s="29">
        <v>971</v>
      </c>
      <c r="AC15" s="29">
        <v>979</v>
      </c>
      <c r="AD15" s="47">
        <v>980</v>
      </c>
      <c r="AE15" s="30">
        <v>1020</v>
      </c>
      <c r="AF15" s="38" t="s">
        <v>214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21">
        <v>40843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5">
        <f t="shared" si="0"/>
        <v>0</v>
      </c>
      <c r="R16" s="29" t="s">
        <v>19</v>
      </c>
      <c r="S16" s="29">
        <v>1023</v>
      </c>
      <c r="T16" s="29">
        <v>1024</v>
      </c>
      <c r="U16" s="29">
        <v>1001</v>
      </c>
      <c r="V16" s="29">
        <v>819</v>
      </c>
      <c r="W16" s="29">
        <v>958</v>
      </c>
      <c r="X16" s="29">
        <v>987</v>
      </c>
      <c r="Y16" s="29">
        <v>868</v>
      </c>
      <c r="Z16" s="29">
        <v>262</v>
      </c>
      <c r="AA16" s="29" t="s">
        <v>19</v>
      </c>
      <c r="AB16" s="29">
        <v>882</v>
      </c>
      <c r="AC16" s="29">
        <v>987</v>
      </c>
      <c r="AD16" s="47">
        <v>763</v>
      </c>
      <c r="AE16" s="30">
        <v>963</v>
      </c>
      <c r="AF16" s="38" t="s">
        <v>221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42" t="s">
        <v>10</v>
      </c>
      <c r="B17" s="21">
        <v>40869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65">
        <f t="shared" si="0"/>
        <v>0</v>
      </c>
      <c r="R17" s="29" t="s">
        <v>19</v>
      </c>
      <c r="S17" s="29">
        <v>614</v>
      </c>
      <c r="T17" s="29">
        <v>609</v>
      </c>
      <c r="U17" s="29">
        <v>610</v>
      </c>
      <c r="V17" s="29">
        <v>553</v>
      </c>
      <c r="W17" s="29">
        <v>547</v>
      </c>
      <c r="X17" s="29">
        <v>239</v>
      </c>
      <c r="Y17" s="29">
        <v>612</v>
      </c>
      <c r="Z17" s="29">
        <v>128</v>
      </c>
      <c r="AA17" s="29" t="s">
        <v>19</v>
      </c>
      <c r="AB17" s="29">
        <v>609</v>
      </c>
      <c r="AC17" s="29">
        <v>507</v>
      </c>
      <c r="AD17" s="47">
        <v>562</v>
      </c>
      <c r="AE17" s="30">
        <v>605</v>
      </c>
      <c r="AF17" s="38" t="s">
        <v>227</v>
      </c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</v>
      </c>
      <c r="B18" s="21">
        <v>40897</v>
      </c>
      <c r="C18" s="24" t="s">
        <v>19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 t="s">
        <v>19</v>
      </c>
      <c r="J18" s="24">
        <v>0</v>
      </c>
      <c r="K18" s="24">
        <v>0</v>
      </c>
      <c r="L18" s="24" t="s">
        <v>19</v>
      </c>
      <c r="M18" s="24">
        <v>0</v>
      </c>
      <c r="N18" s="24">
        <v>0</v>
      </c>
      <c r="O18" s="24">
        <v>0</v>
      </c>
      <c r="P18" s="24">
        <v>0</v>
      </c>
      <c r="Q18" s="65">
        <f>SUM(C18:P18)</f>
        <v>0</v>
      </c>
      <c r="R18" s="29" t="s">
        <v>19</v>
      </c>
      <c r="S18" s="29">
        <v>648</v>
      </c>
      <c r="T18" s="29">
        <v>649</v>
      </c>
      <c r="U18" s="29">
        <v>650</v>
      </c>
      <c r="V18" s="29">
        <v>552</v>
      </c>
      <c r="W18" s="29">
        <v>563</v>
      </c>
      <c r="X18" s="29">
        <v>0</v>
      </c>
      <c r="Y18" s="29">
        <v>620</v>
      </c>
      <c r="Z18" s="29">
        <v>647</v>
      </c>
      <c r="AA18" s="29" t="s">
        <v>19</v>
      </c>
      <c r="AB18" s="29">
        <v>657</v>
      </c>
      <c r="AC18" s="29">
        <v>645</v>
      </c>
      <c r="AD18" s="47">
        <v>629</v>
      </c>
      <c r="AE18" s="30">
        <v>464</v>
      </c>
      <c r="AF18" s="38" t="s">
        <v>230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25"/>
      <c r="B19" s="21"/>
      <c r="C19" s="33"/>
      <c r="D19" s="33"/>
      <c r="E19" s="33"/>
      <c r="F19" s="33"/>
      <c r="G19" s="33"/>
      <c r="H19" s="33"/>
      <c r="I19" s="33"/>
      <c r="J19" s="33"/>
      <c r="K19" s="33"/>
      <c r="L19" s="34"/>
      <c r="M19" s="34"/>
      <c r="N19" s="34"/>
      <c r="O19" s="34"/>
      <c r="P19" s="34"/>
      <c r="Q19" s="65"/>
      <c r="R19" s="75"/>
      <c r="S19" s="39"/>
      <c r="T19" s="39"/>
      <c r="U19" s="39"/>
      <c r="V19" s="47"/>
      <c r="W19" s="47"/>
      <c r="X19" s="24"/>
      <c r="Y19" s="24"/>
      <c r="Z19" s="24"/>
      <c r="AA19" s="24"/>
      <c r="AB19" s="24"/>
      <c r="AC19" s="24"/>
      <c r="AD19" s="24"/>
      <c r="AE19" s="19"/>
      <c r="AF19" s="38"/>
      <c r="AG19" s="25"/>
      <c r="AH19" s="25"/>
      <c r="AI19" s="25"/>
      <c r="AJ19" s="25"/>
      <c r="AK19" s="25"/>
      <c r="AL19" s="25"/>
      <c r="AM19" s="14"/>
    </row>
    <row r="20" spans="1:39" s="11" customFormat="1" x14ac:dyDescent="0.25">
      <c r="A20" s="10" t="s">
        <v>103</v>
      </c>
      <c r="B20" s="21">
        <v>40554</v>
      </c>
      <c r="C20" s="16">
        <v>22</v>
      </c>
      <c r="D20" s="16">
        <v>0</v>
      </c>
      <c r="E20" s="16">
        <v>24</v>
      </c>
      <c r="F20" s="16" t="s">
        <v>19</v>
      </c>
      <c r="G20" s="16">
        <v>34</v>
      </c>
      <c r="H20" s="16">
        <v>14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66">
        <f t="shared" ref="Q20:Q25" si="1">SUM(C20:P20)</f>
        <v>94</v>
      </c>
      <c r="R20" s="29">
        <v>290</v>
      </c>
      <c r="S20" s="29">
        <v>117.6</v>
      </c>
      <c r="T20" s="31">
        <v>216.2</v>
      </c>
      <c r="U20" s="29" t="s">
        <v>19</v>
      </c>
      <c r="V20" s="29">
        <v>212.3</v>
      </c>
      <c r="W20" s="29">
        <v>33.5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163</v>
      </c>
      <c r="AM20" s="55"/>
    </row>
    <row r="21" spans="1:39" x14ac:dyDescent="0.25">
      <c r="A21" s="10" t="s">
        <v>103</v>
      </c>
      <c r="B21" s="56">
        <v>40569</v>
      </c>
      <c r="C21">
        <v>6</v>
      </c>
      <c r="D21">
        <v>48</v>
      </c>
      <c r="E21">
        <v>56</v>
      </c>
      <c r="F21" s="16" t="s">
        <v>19</v>
      </c>
      <c r="G21">
        <v>68</v>
      </c>
      <c r="H21">
        <v>38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si="1"/>
        <v>216</v>
      </c>
      <c r="R21" s="15">
        <v>331</v>
      </c>
      <c r="S21" s="15">
        <v>278.2</v>
      </c>
      <c r="T21" s="15">
        <v>295.7</v>
      </c>
      <c r="U21" s="29" t="s">
        <v>19</v>
      </c>
      <c r="V21" s="15">
        <v>311.3</v>
      </c>
      <c r="W21" s="15">
        <v>245.3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48" t="s">
        <v>164</v>
      </c>
      <c r="AM21" s="14"/>
    </row>
    <row r="22" spans="1:39" x14ac:dyDescent="0.25">
      <c r="A22" s="10" t="s">
        <v>103</v>
      </c>
      <c r="B22" s="56">
        <v>40582</v>
      </c>
      <c r="C22">
        <v>18</v>
      </c>
      <c r="D22">
        <v>0</v>
      </c>
      <c r="E22">
        <v>358</v>
      </c>
      <c r="F22" s="16" t="s">
        <v>19</v>
      </c>
      <c r="G22">
        <v>429</v>
      </c>
      <c r="H22">
        <v>177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982</v>
      </c>
      <c r="R22" s="15">
        <v>288</v>
      </c>
      <c r="S22" s="15">
        <v>212.5</v>
      </c>
      <c r="T22" s="15">
        <v>256.3</v>
      </c>
      <c r="U22" s="29" t="s">
        <v>19</v>
      </c>
      <c r="V22" s="15">
        <v>263.3</v>
      </c>
      <c r="W22" s="15">
        <v>131.69999999999999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48" t="s">
        <v>166</v>
      </c>
      <c r="AM22" s="14"/>
    </row>
    <row r="23" spans="1:39" x14ac:dyDescent="0.25">
      <c r="A23" s="10" t="s">
        <v>103</v>
      </c>
      <c r="B23" s="56">
        <v>40597</v>
      </c>
      <c r="C23">
        <v>3</v>
      </c>
      <c r="D23">
        <v>6</v>
      </c>
      <c r="E23">
        <v>3</v>
      </c>
      <c r="F23" s="16" t="s">
        <v>19</v>
      </c>
      <c r="G23">
        <v>7</v>
      </c>
      <c r="H23">
        <v>2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21</v>
      </c>
      <c r="R23" s="15">
        <v>344</v>
      </c>
      <c r="S23" s="15">
        <v>242.4</v>
      </c>
      <c r="T23" s="15">
        <v>306.89999999999998</v>
      </c>
      <c r="U23" s="29" t="s">
        <v>19</v>
      </c>
      <c r="V23" s="15">
        <v>316.10000000000002</v>
      </c>
      <c r="W23" s="15">
        <v>166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69" t="s">
        <v>176</v>
      </c>
      <c r="AM23" s="14"/>
    </row>
    <row r="24" spans="1:39" x14ac:dyDescent="0.25">
      <c r="A24" s="10" t="s">
        <v>103</v>
      </c>
      <c r="B24" s="56">
        <v>40610</v>
      </c>
      <c r="C24">
        <v>0</v>
      </c>
      <c r="D24">
        <v>0</v>
      </c>
      <c r="E24">
        <v>5</v>
      </c>
      <c r="F24" s="16" t="s">
        <v>19</v>
      </c>
      <c r="G24">
        <v>6</v>
      </c>
      <c r="H24">
        <v>2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13</v>
      </c>
      <c r="R24" s="15">
        <v>287.5</v>
      </c>
      <c r="S24" s="15">
        <v>250</v>
      </c>
      <c r="T24" s="15">
        <v>287.10000000000002</v>
      </c>
      <c r="U24" s="29" t="s">
        <v>19</v>
      </c>
      <c r="V24" s="15">
        <v>249.3</v>
      </c>
      <c r="W24" s="15">
        <v>149.1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69" t="s">
        <v>181</v>
      </c>
      <c r="AM24" s="14"/>
    </row>
    <row r="25" spans="1:39" x14ac:dyDescent="0.25">
      <c r="A25" s="10" t="s">
        <v>103</v>
      </c>
      <c r="B25" s="56">
        <v>40652</v>
      </c>
      <c r="C25">
        <v>2</v>
      </c>
      <c r="D25">
        <v>10</v>
      </c>
      <c r="E25">
        <v>54</v>
      </c>
      <c r="F25" s="16" t="s">
        <v>19</v>
      </c>
      <c r="G25">
        <v>41</v>
      </c>
      <c r="H25">
        <v>22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129</v>
      </c>
      <c r="R25" s="15">
        <v>924.8</v>
      </c>
      <c r="S25" s="15">
        <v>860.8</v>
      </c>
      <c r="T25" s="15">
        <v>904.6</v>
      </c>
      <c r="U25" s="29" t="s">
        <v>19</v>
      </c>
      <c r="V25" s="15">
        <v>796.7</v>
      </c>
      <c r="W25" s="15">
        <v>680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69" t="s">
        <v>189</v>
      </c>
      <c r="AM25" s="14"/>
    </row>
    <row r="26" spans="1:39" x14ac:dyDescent="0.25">
      <c r="A26" s="10" t="s">
        <v>103</v>
      </c>
      <c r="B26" s="56">
        <v>40687</v>
      </c>
      <c r="C26">
        <v>4</v>
      </c>
      <c r="D26">
        <v>3</v>
      </c>
      <c r="E26" s="16" t="s">
        <v>19</v>
      </c>
      <c r="F26" s="16">
        <v>50</v>
      </c>
      <c r="G26">
        <v>30</v>
      </c>
      <c r="H26">
        <v>50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ref="Q26:Q31" si="2">SUM(C26:P26)</f>
        <v>137</v>
      </c>
      <c r="R26" s="15">
        <v>848.1</v>
      </c>
      <c r="S26" s="15">
        <v>660.9</v>
      </c>
      <c r="T26" s="29" t="s">
        <v>19</v>
      </c>
      <c r="U26" s="29">
        <v>268.3</v>
      </c>
      <c r="V26" s="15">
        <v>618.6</v>
      </c>
      <c r="W26" s="15">
        <v>560.1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69" t="s">
        <v>197</v>
      </c>
      <c r="AM26" s="14"/>
    </row>
    <row r="27" spans="1:39" x14ac:dyDescent="0.25">
      <c r="A27" s="10" t="s">
        <v>103</v>
      </c>
      <c r="B27" s="56">
        <v>40694</v>
      </c>
      <c r="C27" s="16" t="s">
        <v>19</v>
      </c>
      <c r="D27" s="16" t="s">
        <v>19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2"/>
        <v>0</v>
      </c>
      <c r="R27" s="29" t="s">
        <v>19</v>
      </c>
      <c r="S27" s="29" t="s">
        <v>19</v>
      </c>
      <c r="T27" s="29">
        <v>926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69" t="s">
        <v>198</v>
      </c>
      <c r="AM27" s="14"/>
    </row>
    <row r="28" spans="1:39" x14ac:dyDescent="0.25">
      <c r="A28" s="10" t="s">
        <v>103</v>
      </c>
      <c r="B28" s="56">
        <v>40715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si="2"/>
        <v>0</v>
      </c>
      <c r="R28" s="29">
        <v>685</v>
      </c>
      <c r="S28" s="29">
        <v>685</v>
      </c>
      <c r="T28" s="29">
        <v>513.9</v>
      </c>
      <c r="U28" s="29">
        <v>682.4</v>
      </c>
      <c r="V28" s="29">
        <v>683.5</v>
      </c>
      <c r="W28" s="29">
        <v>678.8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69" t="s">
        <v>210</v>
      </c>
      <c r="AM28" s="14"/>
    </row>
    <row r="29" spans="1:39" x14ac:dyDescent="0.25">
      <c r="A29" s="10" t="s">
        <v>103</v>
      </c>
      <c r="B29" s="56">
        <v>40729</v>
      </c>
      <c r="C29" s="16" t="s">
        <v>19</v>
      </c>
      <c r="D29" s="16" t="s">
        <v>19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0</v>
      </c>
      <c r="R29" s="29" t="s">
        <v>19</v>
      </c>
      <c r="S29" s="29" t="s">
        <v>19</v>
      </c>
      <c r="T29" s="29">
        <v>339.8</v>
      </c>
      <c r="U29" s="29" t="s">
        <v>19</v>
      </c>
      <c r="V29" s="29" t="s">
        <v>19</v>
      </c>
      <c r="W29" s="29" t="s">
        <v>19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69"/>
      <c r="AM29" s="14"/>
    </row>
    <row r="30" spans="1:39" x14ac:dyDescent="0.25">
      <c r="A30" s="10" t="s">
        <v>103</v>
      </c>
      <c r="B30" s="56">
        <v>40735</v>
      </c>
      <c r="C30" s="16">
        <v>0</v>
      </c>
      <c r="D30" s="16">
        <v>0</v>
      </c>
      <c r="E30" s="16" t="s">
        <v>19</v>
      </c>
      <c r="F30" s="16" t="s">
        <v>19</v>
      </c>
      <c r="G30" s="16">
        <v>0</v>
      </c>
      <c r="H30" s="16">
        <v>1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1</v>
      </c>
      <c r="R30" s="29">
        <v>496.3</v>
      </c>
      <c r="S30" s="29">
        <v>495.8</v>
      </c>
      <c r="T30" s="29" t="s">
        <v>19</v>
      </c>
      <c r="U30" s="29" t="s">
        <v>19</v>
      </c>
      <c r="V30" s="29">
        <v>486.5</v>
      </c>
      <c r="W30" s="29">
        <v>488.9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69"/>
      <c r="AM30" s="14"/>
    </row>
    <row r="31" spans="1:39" x14ac:dyDescent="0.25">
      <c r="A31" s="10" t="s">
        <v>103</v>
      </c>
      <c r="B31" s="56">
        <v>40737</v>
      </c>
      <c r="C31" s="16" t="s">
        <v>19</v>
      </c>
      <c r="D31" s="16" t="s">
        <v>19</v>
      </c>
      <c r="E31" s="16" t="s">
        <v>19</v>
      </c>
      <c r="F31" s="16">
        <v>0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0</v>
      </c>
      <c r="R31" s="29" t="s">
        <v>19</v>
      </c>
      <c r="S31" s="29" t="s">
        <v>19</v>
      </c>
      <c r="T31" s="29" t="s">
        <v>19</v>
      </c>
      <c r="U31" s="29">
        <v>508.5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69"/>
      <c r="AM31" s="14"/>
    </row>
    <row r="32" spans="1:39" x14ac:dyDescent="0.25">
      <c r="A32" s="10" t="s">
        <v>103</v>
      </c>
      <c r="B32" s="56">
        <v>40771</v>
      </c>
      <c r="C32" s="16">
        <v>0</v>
      </c>
      <c r="D32" s="16">
        <v>0</v>
      </c>
      <c r="E32" s="16" t="s">
        <v>19</v>
      </c>
      <c r="F32" s="16">
        <v>0</v>
      </c>
      <c r="G32" s="16">
        <v>1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ref="Q32:Q38" si="3">SUM(C32:P32)</f>
        <v>1</v>
      </c>
      <c r="R32" s="29">
        <v>480</v>
      </c>
      <c r="S32" s="29">
        <v>210.1</v>
      </c>
      <c r="T32" s="29" t="s">
        <v>19</v>
      </c>
      <c r="U32" s="29">
        <v>7.5</v>
      </c>
      <c r="V32" s="29">
        <v>172.8</v>
      </c>
      <c r="W32" s="29">
        <v>98.1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69" t="s">
        <v>212</v>
      </c>
      <c r="AM32" s="14"/>
    </row>
    <row r="33" spans="1:39" x14ac:dyDescent="0.25">
      <c r="A33" s="10" t="s">
        <v>103</v>
      </c>
      <c r="B33" s="56">
        <v>40784</v>
      </c>
      <c r="C33" s="16" t="s">
        <v>19</v>
      </c>
      <c r="D33" s="16" t="s">
        <v>19</v>
      </c>
      <c r="E33" s="16">
        <v>0</v>
      </c>
      <c r="F33" s="16" t="s">
        <v>19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3"/>
        <v>0</v>
      </c>
      <c r="R33" s="29" t="s">
        <v>19</v>
      </c>
      <c r="S33" s="29" t="s">
        <v>19</v>
      </c>
      <c r="T33" s="29">
        <v>581.6</v>
      </c>
      <c r="U33" s="29" t="s">
        <v>19</v>
      </c>
      <c r="V33" s="29" t="s">
        <v>19</v>
      </c>
      <c r="W33" s="29" t="s">
        <v>19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47" t="s">
        <v>19</v>
      </c>
      <c r="AF33" s="73"/>
      <c r="AM33" s="14"/>
    </row>
    <row r="34" spans="1:39" x14ac:dyDescent="0.25">
      <c r="A34" s="10" t="s">
        <v>103</v>
      </c>
      <c r="B34" s="56">
        <v>40798</v>
      </c>
      <c r="C34" s="16">
        <v>0</v>
      </c>
      <c r="D34" s="16" t="s">
        <v>19</v>
      </c>
      <c r="E34" s="16" t="s">
        <v>19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si="3"/>
        <v>0</v>
      </c>
      <c r="R34" s="29">
        <v>421.1</v>
      </c>
      <c r="S34" s="29" t="s">
        <v>19</v>
      </c>
      <c r="T34" s="29" t="s">
        <v>19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47" t="s">
        <v>19</v>
      </c>
      <c r="AF34" s="73" t="s">
        <v>215</v>
      </c>
      <c r="AM34" s="14"/>
    </row>
    <row r="35" spans="1:39" x14ac:dyDescent="0.25">
      <c r="A35" s="10" t="s">
        <v>103</v>
      </c>
      <c r="B35" s="56">
        <v>40806</v>
      </c>
      <c r="C35" s="16" t="s">
        <v>19</v>
      </c>
      <c r="D35" s="16" t="s">
        <v>19</v>
      </c>
      <c r="E35" s="16">
        <v>0</v>
      </c>
      <c r="F35" s="16" t="s">
        <v>19</v>
      </c>
      <c r="G35" s="16">
        <v>0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 t="s">
        <v>19</v>
      </c>
      <c r="S35" s="29" t="s">
        <v>19</v>
      </c>
      <c r="T35" s="29">
        <v>255</v>
      </c>
      <c r="U35" s="29" t="s">
        <v>19</v>
      </c>
      <c r="V35" s="29">
        <v>0</v>
      </c>
      <c r="W35" s="29" t="s">
        <v>19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47" t="s">
        <v>19</v>
      </c>
      <c r="AF35" s="73" t="s">
        <v>216</v>
      </c>
      <c r="AM35" s="14"/>
    </row>
    <row r="36" spans="1:39" x14ac:dyDescent="0.25">
      <c r="A36" s="10" t="s">
        <v>103</v>
      </c>
      <c r="B36" s="56">
        <v>40813</v>
      </c>
      <c r="C36" s="16" t="s">
        <v>19</v>
      </c>
      <c r="D36" s="16">
        <v>0</v>
      </c>
      <c r="E36" s="16" t="s">
        <v>19</v>
      </c>
      <c r="F36" s="16">
        <v>0</v>
      </c>
      <c r="G36" s="16" t="s">
        <v>19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>
        <v>343.9</v>
      </c>
      <c r="T36" s="29" t="s">
        <v>19</v>
      </c>
      <c r="U36" s="29">
        <v>484.7</v>
      </c>
      <c r="V36" s="29" t="s">
        <v>19</v>
      </c>
      <c r="W36" s="29">
        <v>269.39999999999998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47" t="s">
        <v>19</v>
      </c>
      <c r="AF36" s="73" t="s">
        <v>217</v>
      </c>
      <c r="AM36" s="14"/>
    </row>
    <row r="37" spans="1:39" x14ac:dyDescent="0.25">
      <c r="A37" s="10" t="s">
        <v>103</v>
      </c>
      <c r="B37" s="56">
        <v>40833</v>
      </c>
      <c r="C37" s="16">
        <v>0</v>
      </c>
      <c r="D37" s="16">
        <v>0</v>
      </c>
      <c r="E37" s="16">
        <v>0</v>
      </c>
      <c r="F37" s="16" t="s">
        <v>19</v>
      </c>
      <c r="G37" s="16">
        <v>0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592.4</v>
      </c>
      <c r="S37" s="29">
        <v>0</v>
      </c>
      <c r="T37" s="29">
        <v>0</v>
      </c>
      <c r="U37" s="29" t="s">
        <v>19</v>
      </c>
      <c r="V37" s="29">
        <v>0</v>
      </c>
      <c r="W37" s="29" t="s">
        <v>19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47" t="s">
        <v>19</v>
      </c>
      <c r="AF37" s="73" t="s">
        <v>222</v>
      </c>
      <c r="AM37" s="14"/>
    </row>
    <row r="38" spans="1:39" x14ac:dyDescent="0.25">
      <c r="A38" s="10" t="s">
        <v>103</v>
      </c>
      <c r="B38" s="56">
        <v>40835</v>
      </c>
      <c r="C38" s="16" t="s">
        <v>19</v>
      </c>
      <c r="D38" s="16" t="s">
        <v>19</v>
      </c>
      <c r="E38" s="16" t="s">
        <v>19</v>
      </c>
      <c r="F38" s="16">
        <v>0</v>
      </c>
      <c r="G38" s="16" t="s">
        <v>19</v>
      </c>
      <c r="H38" s="16">
        <v>0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 t="s">
        <v>19</v>
      </c>
      <c r="S38" s="29" t="s">
        <v>19</v>
      </c>
      <c r="T38" s="29" t="s">
        <v>19</v>
      </c>
      <c r="U38" s="29">
        <v>444.2</v>
      </c>
      <c r="V38" s="29" t="s">
        <v>19</v>
      </c>
      <c r="W38" s="29">
        <v>290.39999999999998</v>
      </c>
      <c r="X38" s="29" t="s">
        <v>19</v>
      </c>
      <c r="Y38" s="29" t="s">
        <v>19</v>
      </c>
      <c r="Z38" s="29" t="s">
        <v>19</v>
      </c>
      <c r="AA38" s="29" t="s">
        <v>19</v>
      </c>
      <c r="AB38" s="29" t="s">
        <v>19</v>
      </c>
      <c r="AC38" s="29" t="s">
        <v>19</v>
      </c>
      <c r="AD38" s="29" t="s">
        <v>19</v>
      </c>
      <c r="AE38" s="47" t="s">
        <v>19</v>
      </c>
      <c r="AF38" s="73" t="s">
        <v>223</v>
      </c>
      <c r="AM38" s="14"/>
    </row>
    <row r="39" spans="1:39" x14ac:dyDescent="0.25">
      <c r="A39" s="10" t="s">
        <v>103</v>
      </c>
      <c r="B39" s="56">
        <v>40848</v>
      </c>
      <c r="C39" s="16" t="s">
        <v>19</v>
      </c>
      <c r="D39" s="16" t="s">
        <v>19</v>
      </c>
      <c r="E39" s="16" t="s">
        <v>19</v>
      </c>
      <c r="F39" s="16" t="s">
        <v>19</v>
      </c>
      <c r="G39" s="16" t="s">
        <v>19</v>
      </c>
      <c r="H39" s="16">
        <v>0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ref="Q39:Q44" si="4">SUM(C39:P39)</f>
        <v>0</v>
      </c>
      <c r="R39" s="29" t="s">
        <v>19</v>
      </c>
      <c r="S39" s="29" t="s">
        <v>19</v>
      </c>
      <c r="T39" s="29" t="s">
        <v>19</v>
      </c>
      <c r="U39" s="29" t="s">
        <v>19</v>
      </c>
      <c r="V39" s="29" t="s">
        <v>19</v>
      </c>
      <c r="W39" s="29">
        <v>45</v>
      </c>
      <c r="X39" s="29" t="s">
        <v>19</v>
      </c>
      <c r="Y39" s="29" t="s">
        <v>19</v>
      </c>
      <c r="Z39" s="29" t="s">
        <v>19</v>
      </c>
      <c r="AA39" s="29" t="s">
        <v>19</v>
      </c>
      <c r="AB39" s="29" t="s">
        <v>19</v>
      </c>
      <c r="AC39" s="29" t="s">
        <v>19</v>
      </c>
      <c r="AD39" s="29" t="s">
        <v>19</v>
      </c>
      <c r="AE39" s="47" t="s">
        <v>19</v>
      </c>
      <c r="AF39" s="73" t="s">
        <v>224</v>
      </c>
      <c r="AM39" s="14"/>
    </row>
    <row r="40" spans="1:39" x14ac:dyDescent="0.25">
      <c r="A40" s="10" t="s">
        <v>103</v>
      </c>
      <c r="B40" s="56">
        <v>40861</v>
      </c>
      <c r="C40" s="16" t="s">
        <v>19</v>
      </c>
      <c r="D40" s="16">
        <v>0</v>
      </c>
      <c r="E40" s="16">
        <v>0</v>
      </c>
      <c r="F40" s="16" t="s">
        <v>19</v>
      </c>
      <c r="G40" s="16">
        <v>0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4"/>
        <v>0</v>
      </c>
      <c r="R40" s="29" t="s">
        <v>19</v>
      </c>
      <c r="S40" s="29">
        <v>183.4</v>
      </c>
      <c r="T40" s="29">
        <v>0</v>
      </c>
      <c r="U40" s="29" t="s">
        <v>19</v>
      </c>
      <c r="V40" s="29">
        <v>0</v>
      </c>
      <c r="W40" s="29" t="s">
        <v>19</v>
      </c>
      <c r="X40" s="29" t="s">
        <v>19</v>
      </c>
      <c r="Y40" s="29" t="s">
        <v>19</v>
      </c>
      <c r="Z40" s="29" t="s">
        <v>19</v>
      </c>
      <c r="AA40" s="29" t="s">
        <v>19</v>
      </c>
      <c r="AB40" s="29" t="s">
        <v>19</v>
      </c>
      <c r="AC40" s="29" t="s">
        <v>19</v>
      </c>
      <c r="AD40" s="29" t="s">
        <v>19</v>
      </c>
      <c r="AE40" s="47" t="s">
        <v>19</v>
      </c>
      <c r="AF40" s="73" t="s">
        <v>225</v>
      </c>
      <c r="AM40" s="14"/>
    </row>
    <row r="41" spans="1:39" x14ac:dyDescent="0.25">
      <c r="A41" s="10" t="s">
        <v>103</v>
      </c>
      <c r="B41" s="56">
        <v>40863</v>
      </c>
      <c r="C41" s="16">
        <v>0</v>
      </c>
      <c r="D41" s="16" t="s">
        <v>19</v>
      </c>
      <c r="E41" s="16" t="s">
        <v>19</v>
      </c>
      <c r="F41" s="16">
        <v>0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 t="shared" si="4"/>
        <v>0</v>
      </c>
      <c r="R41" s="29">
        <v>725.7</v>
      </c>
      <c r="S41" s="29" t="s">
        <v>19</v>
      </c>
      <c r="T41" s="29" t="s">
        <v>19</v>
      </c>
      <c r="U41" s="29">
        <v>476.3</v>
      </c>
      <c r="V41" s="29" t="s">
        <v>19</v>
      </c>
      <c r="W41" s="29" t="s">
        <v>19</v>
      </c>
      <c r="X41" s="29" t="s">
        <v>19</v>
      </c>
      <c r="Y41" s="29" t="s">
        <v>19</v>
      </c>
      <c r="Z41" s="29" t="s">
        <v>19</v>
      </c>
      <c r="AA41" s="29" t="s">
        <v>19</v>
      </c>
      <c r="AB41" s="29" t="s">
        <v>19</v>
      </c>
      <c r="AC41" s="29" t="s">
        <v>19</v>
      </c>
      <c r="AD41" s="29" t="s">
        <v>19</v>
      </c>
      <c r="AE41" s="47" t="s">
        <v>19</v>
      </c>
      <c r="AF41" s="73" t="s">
        <v>226</v>
      </c>
      <c r="AM41" s="14"/>
    </row>
    <row r="42" spans="1:39" x14ac:dyDescent="0.25">
      <c r="A42" s="71" t="s">
        <v>103</v>
      </c>
      <c r="B42" s="56">
        <v>40890</v>
      </c>
      <c r="C42" s="78" t="s">
        <v>19</v>
      </c>
      <c r="D42" s="78" t="s">
        <v>19</v>
      </c>
      <c r="E42" s="78" t="s">
        <v>19</v>
      </c>
      <c r="F42" s="78" t="s">
        <v>19</v>
      </c>
      <c r="G42" s="16">
        <v>0</v>
      </c>
      <c r="H42" s="16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 t="shared" si="4"/>
        <v>0</v>
      </c>
      <c r="R42" s="29"/>
      <c r="S42" s="29" t="s">
        <v>19</v>
      </c>
      <c r="T42" s="29" t="s">
        <v>19</v>
      </c>
      <c r="U42" s="29" t="s">
        <v>19</v>
      </c>
      <c r="V42" s="29">
        <v>0</v>
      </c>
      <c r="W42" s="29">
        <v>29.3</v>
      </c>
      <c r="X42" s="29" t="s">
        <v>19</v>
      </c>
      <c r="Y42" s="29" t="s">
        <v>19</v>
      </c>
      <c r="Z42" s="29" t="s">
        <v>19</v>
      </c>
      <c r="AA42" s="29" t="s">
        <v>19</v>
      </c>
      <c r="AB42" s="29" t="s">
        <v>19</v>
      </c>
      <c r="AC42" s="29" t="s">
        <v>19</v>
      </c>
      <c r="AD42" s="29" t="s">
        <v>19</v>
      </c>
      <c r="AE42" s="47" t="s">
        <v>19</v>
      </c>
      <c r="AF42" s="73" t="s">
        <v>224</v>
      </c>
      <c r="AM42" s="14"/>
    </row>
    <row r="43" spans="1:39" x14ac:dyDescent="0.25">
      <c r="A43" s="10" t="s">
        <v>103</v>
      </c>
      <c r="B43" s="56">
        <v>40896</v>
      </c>
      <c r="C43" s="78" t="s">
        <v>19</v>
      </c>
      <c r="D43" s="16">
        <v>0</v>
      </c>
      <c r="E43" s="16">
        <v>0</v>
      </c>
      <c r="F43" s="16">
        <v>1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 t="shared" si="4"/>
        <v>1</v>
      </c>
      <c r="R43" s="79" t="s">
        <v>19</v>
      </c>
      <c r="S43" s="29">
        <v>162.19999999999999</v>
      </c>
      <c r="T43" s="29">
        <v>146.9</v>
      </c>
      <c r="U43" s="29">
        <v>434.8</v>
      </c>
      <c r="V43" s="29" t="s">
        <v>19</v>
      </c>
      <c r="W43" s="29" t="s">
        <v>19</v>
      </c>
      <c r="X43" s="29" t="s">
        <v>19</v>
      </c>
      <c r="Y43" s="29" t="s">
        <v>19</v>
      </c>
      <c r="Z43" s="29" t="s">
        <v>19</v>
      </c>
      <c r="AA43" s="29" t="s">
        <v>19</v>
      </c>
      <c r="AB43" s="29" t="s">
        <v>19</v>
      </c>
      <c r="AC43" s="29" t="s">
        <v>19</v>
      </c>
      <c r="AD43" s="29" t="s">
        <v>19</v>
      </c>
      <c r="AE43" s="47" t="s">
        <v>19</v>
      </c>
      <c r="AF43" s="73" t="s">
        <v>232</v>
      </c>
      <c r="AM43" s="14"/>
    </row>
    <row r="44" spans="1:39" x14ac:dyDescent="0.25">
      <c r="A44" s="71" t="s">
        <v>103</v>
      </c>
      <c r="B44" s="56">
        <v>40897</v>
      </c>
      <c r="C44" s="16">
        <v>0</v>
      </c>
      <c r="D44" s="16" t="s">
        <v>19</v>
      </c>
      <c r="E44" s="16" t="s">
        <v>19</v>
      </c>
      <c r="F44" s="16" t="s">
        <v>19</v>
      </c>
      <c r="G44" s="16" t="s">
        <v>19</v>
      </c>
      <c r="H44" s="16" t="s">
        <v>19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16" t="s">
        <v>19</v>
      </c>
      <c r="Q44" s="66">
        <f t="shared" si="4"/>
        <v>0</v>
      </c>
      <c r="R44" s="79">
        <v>765</v>
      </c>
      <c r="S44" s="29" t="s">
        <v>19</v>
      </c>
      <c r="T44" s="29" t="s">
        <v>19</v>
      </c>
      <c r="U44" s="29" t="s">
        <v>19</v>
      </c>
      <c r="V44" s="29" t="s">
        <v>19</v>
      </c>
      <c r="W44" s="29" t="s">
        <v>19</v>
      </c>
      <c r="X44" s="29" t="s">
        <v>19</v>
      </c>
      <c r="Y44" s="29" t="s">
        <v>19</v>
      </c>
      <c r="Z44" s="29" t="s">
        <v>19</v>
      </c>
      <c r="AA44" s="29" t="s">
        <v>19</v>
      </c>
      <c r="AB44" s="29" t="s">
        <v>19</v>
      </c>
      <c r="AC44" s="29" t="s">
        <v>19</v>
      </c>
      <c r="AD44" s="29" t="s">
        <v>19</v>
      </c>
      <c r="AE44" s="47" t="s">
        <v>19</v>
      </c>
      <c r="AF44" s="73" t="s">
        <v>231</v>
      </c>
      <c r="AM44" s="14"/>
    </row>
    <row r="45" spans="1:39" x14ac:dyDescent="0.25">
      <c r="A45" s="10"/>
      <c r="C45" s="74"/>
      <c r="Q45" s="76"/>
      <c r="AF45" s="74"/>
      <c r="AM45" s="14"/>
    </row>
    <row r="46" spans="1:39" x14ac:dyDescent="0.25">
      <c r="A46" s="10" t="s">
        <v>105</v>
      </c>
      <c r="B46" s="56">
        <v>40553</v>
      </c>
      <c r="C46">
        <v>9</v>
      </c>
      <c r="D46">
        <v>38</v>
      </c>
      <c r="E46">
        <v>20</v>
      </c>
      <c r="F46" s="16">
        <v>0</v>
      </c>
      <c r="G46">
        <v>20</v>
      </c>
      <c r="H46">
        <v>20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ref="Q46:Q51" si="5">SUM(C46:P46)</f>
        <v>107</v>
      </c>
      <c r="R46" s="15">
        <v>17</v>
      </c>
      <c r="S46" s="15">
        <v>618</v>
      </c>
      <c r="T46" s="15">
        <v>283</v>
      </c>
      <c r="U46" s="29">
        <v>75</v>
      </c>
      <c r="V46" s="15">
        <v>325</v>
      </c>
      <c r="W46" s="15">
        <v>209</v>
      </c>
      <c r="X46" s="29" t="s">
        <v>19</v>
      </c>
      <c r="Y46" s="29" t="s">
        <v>19</v>
      </c>
      <c r="Z46" s="29" t="s">
        <v>19</v>
      </c>
      <c r="AA46" s="29" t="s">
        <v>19</v>
      </c>
      <c r="AB46" s="29" t="s">
        <v>19</v>
      </c>
      <c r="AC46" s="29" t="s">
        <v>19</v>
      </c>
      <c r="AD46" s="29" t="s">
        <v>19</v>
      </c>
      <c r="AE46" s="30" t="s">
        <v>19</v>
      </c>
      <c r="AF46" s="10" t="s">
        <v>169</v>
      </c>
      <c r="AM46" s="14"/>
    </row>
    <row r="47" spans="1:39" x14ac:dyDescent="0.25">
      <c r="A47" s="10" t="s">
        <v>105</v>
      </c>
      <c r="B47" s="56">
        <v>40583</v>
      </c>
      <c r="C47">
        <v>550</v>
      </c>
      <c r="D47">
        <v>495</v>
      </c>
      <c r="E47">
        <v>390</v>
      </c>
      <c r="F47" s="16">
        <v>35</v>
      </c>
      <c r="G47">
        <v>85</v>
      </c>
      <c r="H47">
        <v>100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5"/>
        <v>1655</v>
      </c>
      <c r="R47" s="15">
        <v>214</v>
      </c>
      <c r="S47" s="15">
        <v>597</v>
      </c>
      <c r="T47" s="15">
        <v>516</v>
      </c>
      <c r="U47" s="29">
        <v>253</v>
      </c>
      <c r="V47" s="15">
        <v>519</v>
      </c>
      <c r="W47" s="15">
        <v>399</v>
      </c>
      <c r="X47" s="29" t="s">
        <v>19</v>
      </c>
      <c r="Y47" s="29" t="s">
        <v>19</v>
      </c>
      <c r="Z47" s="29" t="s">
        <v>19</v>
      </c>
      <c r="AA47" s="29" t="s">
        <v>19</v>
      </c>
      <c r="AB47" s="29" t="s">
        <v>19</v>
      </c>
      <c r="AC47" s="29" t="s">
        <v>19</v>
      </c>
      <c r="AD47" s="29" t="s">
        <v>19</v>
      </c>
      <c r="AE47" s="30" t="s">
        <v>19</v>
      </c>
      <c r="AF47" s="10" t="s">
        <v>173</v>
      </c>
      <c r="AM47" s="14"/>
    </row>
    <row r="48" spans="1:39" x14ac:dyDescent="0.25">
      <c r="A48" s="10" t="s">
        <v>105</v>
      </c>
      <c r="B48" s="56">
        <v>40605</v>
      </c>
      <c r="C48">
        <v>6</v>
      </c>
      <c r="D48">
        <v>8</v>
      </c>
      <c r="E48">
        <v>10</v>
      </c>
      <c r="F48" s="16">
        <v>3</v>
      </c>
      <c r="G48">
        <v>11</v>
      </c>
      <c r="H48">
        <v>5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5"/>
        <v>43</v>
      </c>
      <c r="R48" s="15">
        <v>339</v>
      </c>
      <c r="S48" s="15">
        <v>22</v>
      </c>
      <c r="T48" s="15">
        <v>141</v>
      </c>
      <c r="U48" s="29">
        <v>320</v>
      </c>
      <c r="V48" s="15">
        <v>257</v>
      </c>
      <c r="W48" s="15">
        <v>371</v>
      </c>
      <c r="X48" s="29" t="s">
        <v>19</v>
      </c>
      <c r="Y48" s="29" t="s">
        <v>19</v>
      </c>
      <c r="Z48" s="29" t="s">
        <v>19</v>
      </c>
      <c r="AA48" s="29" t="s">
        <v>19</v>
      </c>
      <c r="AB48" s="29" t="s">
        <v>19</v>
      </c>
      <c r="AC48" s="29" t="s">
        <v>19</v>
      </c>
      <c r="AD48" s="29" t="s">
        <v>19</v>
      </c>
      <c r="AE48" s="30" t="s">
        <v>19</v>
      </c>
      <c r="AF48" s="10" t="s">
        <v>177</v>
      </c>
      <c r="AM48" s="14"/>
    </row>
    <row r="49" spans="1:39" x14ac:dyDescent="0.25">
      <c r="A49" s="10" t="s">
        <v>105</v>
      </c>
      <c r="B49" s="56">
        <v>40644</v>
      </c>
      <c r="C49">
        <v>49</v>
      </c>
      <c r="D49">
        <v>94</v>
      </c>
      <c r="E49">
        <v>81</v>
      </c>
      <c r="F49" s="16">
        <v>77</v>
      </c>
      <c r="G49" s="16">
        <v>89</v>
      </c>
      <c r="H49" s="16">
        <v>51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5"/>
        <v>441</v>
      </c>
      <c r="R49" s="15">
        <v>710.5</v>
      </c>
      <c r="S49" s="15">
        <v>713</v>
      </c>
      <c r="T49" s="15">
        <v>679.8</v>
      </c>
      <c r="U49" s="29">
        <v>361.7</v>
      </c>
      <c r="V49" s="15">
        <v>715</v>
      </c>
      <c r="W49" s="15">
        <v>194.2</v>
      </c>
      <c r="X49" s="29" t="s">
        <v>19</v>
      </c>
      <c r="Y49" s="29" t="s">
        <v>19</v>
      </c>
      <c r="Z49" s="29" t="s">
        <v>19</v>
      </c>
      <c r="AA49" s="29" t="s">
        <v>19</v>
      </c>
      <c r="AB49" s="29" t="s">
        <v>19</v>
      </c>
      <c r="AC49" s="29" t="s">
        <v>19</v>
      </c>
      <c r="AD49" s="29" t="s">
        <v>19</v>
      </c>
      <c r="AE49" s="30" t="s">
        <v>19</v>
      </c>
      <c r="AF49" s="72" t="s">
        <v>194</v>
      </c>
      <c r="AM49" s="14"/>
    </row>
    <row r="50" spans="1:39" x14ac:dyDescent="0.25">
      <c r="A50" s="10" t="s">
        <v>105</v>
      </c>
      <c r="B50" s="56">
        <v>40666</v>
      </c>
      <c r="C50">
        <v>9</v>
      </c>
      <c r="D50">
        <v>14</v>
      </c>
      <c r="E50">
        <v>18</v>
      </c>
      <c r="F50" s="16">
        <v>0</v>
      </c>
      <c r="G50" s="16">
        <v>12</v>
      </c>
      <c r="H50" s="16">
        <v>7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5"/>
        <v>60</v>
      </c>
      <c r="R50" s="15">
        <v>726.5</v>
      </c>
      <c r="S50" s="15">
        <v>741.7</v>
      </c>
      <c r="T50" s="15">
        <v>678.5</v>
      </c>
      <c r="U50" s="29">
        <v>547.29999999999995</v>
      </c>
      <c r="V50" s="15">
        <v>737.8</v>
      </c>
      <c r="W50" s="15">
        <v>433.1</v>
      </c>
      <c r="X50" s="29" t="s">
        <v>19</v>
      </c>
      <c r="Y50" s="29" t="s">
        <v>19</v>
      </c>
      <c r="Z50" s="29" t="s">
        <v>19</v>
      </c>
      <c r="AA50" s="29" t="s">
        <v>19</v>
      </c>
      <c r="AB50" s="29" t="s">
        <v>19</v>
      </c>
      <c r="AC50" s="29" t="s">
        <v>19</v>
      </c>
      <c r="AD50" s="29" t="s">
        <v>19</v>
      </c>
      <c r="AE50" s="30" t="s">
        <v>19</v>
      </c>
      <c r="AF50" s="71" t="s">
        <v>195</v>
      </c>
      <c r="AM50" s="14"/>
    </row>
    <row r="51" spans="1:39" x14ac:dyDescent="0.25">
      <c r="A51" s="71" t="s">
        <v>105</v>
      </c>
      <c r="B51" s="56">
        <v>40695</v>
      </c>
      <c r="C51">
        <v>0</v>
      </c>
      <c r="D51">
        <v>0</v>
      </c>
      <c r="E51">
        <v>0</v>
      </c>
      <c r="F51" s="16">
        <v>1</v>
      </c>
      <c r="G51" s="16">
        <v>0</v>
      </c>
      <c r="H51" s="16">
        <v>1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si="5"/>
        <v>2</v>
      </c>
      <c r="R51" s="15">
        <v>692</v>
      </c>
      <c r="S51" s="15">
        <v>696</v>
      </c>
      <c r="T51" s="15">
        <v>659</v>
      </c>
      <c r="U51" s="29">
        <v>562</v>
      </c>
      <c r="V51" s="15">
        <v>693</v>
      </c>
      <c r="W51" s="15">
        <v>462</v>
      </c>
      <c r="X51" s="29" t="s">
        <v>19</v>
      </c>
      <c r="Y51" s="29" t="s">
        <v>19</v>
      </c>
      <c r="Z51" s="29" t="s">
        <v>19</v>
      </c>
      <c r="AA51" s="29" t="s">
        <v>19</v>
      </c>
      <c r="AB51" s="29" t="s">
        <v>19</v>
      </c>
      <c r="AC51" s="29" t="s">
        <v>19</v>
      </c>
      <c r="AD51" s="29" t="s">
        <v>19</v>
      </c>
      <c r="AE51" s="30" t="s">
        <v>19</v>
      </c>
      <c r="AF51" s="71" t="s">
        <v>196</v>
      </c>
      <c r="AM51" s="14"/>
    </row>
    <row r="52" spans="1:39" x14ac:dyDescent="0.25">
      <c r="A52" s="71" t="s">
        <v>105</v>
      </c>
      <c r="B52" s="56">
        <v>40729</v>
      </c>
      <c r="C52">
        <v>3</v>
      </c>
      <c r="D52">
        <v>4</v>
      </c>
      <c r="E52">
        <v>4</v>
      </c>
      <c r="F52" s="16">
        <v>7</v>
      </c>
      <c r="G52" s="16">
        <v>3</v>
      </c>
      <c r="H52" s="16">
        <v>2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ref="Q52:Q57" si="6">SUM(C52:P52)</f>
        <v>23</v>
      </c>
      <c r="R52" s="15">
        <v>545.29999999999995</v>
      </c>
      <c r="S52" s="15">
        <v>553</v>
      </c>
      <c r="T52" s="15">
        <v>637</v>
      </c>
      <c r="U52" s="29">
        <v>480.2</v>
      </c>
      <c r="V52" s="15">
        <v>624.29999999999995</v>
      </c>
      <c r="W52" s="15">
        <v>9.6</v>
      </c>
      <c r="X52" s="29" t="s">
        <v>19</v>
      </c>
      <c r="Y52" s="29" t="s">
        <v>19</v>
      </c>
      <c r="Z52" s="29" t="s">
        <v>19</v>
      </c>
      <c r="AA52" s="29" t="s">
        <v>19</v>
      </c>
      <c r="AB52" s="29" t="s">
        <v>19</v>
      </c>
      <c r="AC52" s="29" t="s">
        <v>19</v>
      </c>
      <c r="AD52" s="29" t="s">
        <v>19</v>
      </c>
      <c r="AE52" s="30" t="s">
        <v>19</v>
      </c>
      <c r="AF52" s="71" t="s">
        <v>208</v>
      </c>
      <c r="AM52" s="14"/>
    </row>
    <row r="53" spans="1:39" x14ac:dyDescent="0.25">
      <c r="A53" s="71" t="s">
        <v>105</v>
      </c>
      <c r="B53" s="56">
        <v>40764</v>
      </c>
      <c r="C53">
        <v>0</v>
      </c>
      <c r="D53">
        <v>0</v>
      </c>
      <c r="E53">
        <v>0</v>
      </c>
      <c r="F53" s="16">
        <v>0</v>
      </c>
      <c r="G53" s="16">
        <v>0</v>
      </c>
      <c r="H53" s="16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6"/>
        <v>0</v>
      </c>
      <c r="R53" s="15">
        <v>451</v>
      </c>
      <c r="S53" s="15">
        <v>442</v>
      </c>
      <c r="T53" s="15">
        <v>709</v>
      </c>
      <c r="U53" s="29">
        <v>538</v>
      </c>
      <c r="V53" s="15">
        <v>516</v>
      </c>
      <c r="W53" s="15">
        <v>12</v>
      </c>
      <c r="X53" s="29" t="s">
        <v>19</v>
      </c>
      <c r="Y53" s="29" t="s">
        <v>19</v>
      </c>
      <c r="Z53" s="29" t="s">
        <v>19</v>
      </c>
      <c r="AA53" s="29" t="s">
        <v>19</v>
      </c>
      <c r="AB53" s="29" t="s">
        <v>19</v>
      </c>
      <c r="AC53" s="29" t="s">
        <v>19</v>
      </c>
      <c r="AD53" s="29" t="s">
        <v>19</v>
      </c>
      <c r="AE53" s="30" t="s">
        <v>19</v>
      </c>
      <c r="AF53" s="71" t="s">
        <v>211</v>
      </c>
      <c r="AM53" s="14"/>
    </row>
    <row r="54" spans="1:39" x14ac:dyDescent="0.25">
      <c r="A54" s="10" t="s">
        <v>105</v>
      </c>
      <c r="B54" s="56">
        <v>40793</v>
      </c>
      <c r="C54" s="16">
        <v>0</v>
      </c>
      <c r="D54" s="16">
        <v>1</v>
      </c>
      <c r="E54" s="16">
        <v>0</v>
      </c>
      <c r="F54" s="16">
        <v>0</v>
      </c>
      <c r="G54" s="16">
        <v>0</v>
      </c>
      <c r="H54" s="16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6"/>
        <v>1</v>
      </c>
      <c r="R54" s="29">
        <v>0</v>
      </c>
      <c r="S54" s="29">
        <v>560</v>
      </c>
      <c r="T54" s="29">
        <v>325</v>
      </c>
      <c r="U54" s="29">
        <v>93</v>
      </c>
      <c r="V54" s="29">
        <v>26</v>
      </c>
      <c r="W54" s="29">
        <v>0</v>
      </c>
      <c r="X54" s="29" t="s">
        <v>19</v>
      </c>
      <c r="Y54" s="29" t="s">
        <v>19</v>
      </c>
      <c r="Z54" s="29" t="s">
        <v>19</v>
      </c>
      <c r="AA54" s="29" t="s">
        <v>19</v>
      </c>
      <c r="AB54" s="29" t="s">
        <v>19</v>
      </c>
      <c r="AC54" s="29" t="s">
        <v>19</v>
      </c>
      <c r="AD54" s="29" t="s">
        <v>19</v>
      </c>
      <c r="AE54" s="30" t="s">
        <v>19</v>
      </c>
      <c r="AF54" s="69"/>
      <c r="AM54" s="14"/>
    </row>
    <row r="55" spans="1:39" x14ac:dyDescent="0.25">
      <c r="A55" s="10" t="s">
        <v>105</v>
      </c>
      <c r="B55" s="56">
        <v>40821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6"/>
        <v>0</v>
      </c>
      <c r="R55" s="29">
        <v>17</v>
      </c>
      <c r="S55" s="29">
        <v>652</v>
      </c>
      <c r="T55" s="29">
        <v>433</v>
      </c>
      <c r="U55" s="29">
        <v>95</v>
      </c>
      <c r="V55" s="29">
        <v>227</v>
      </c>
      <c r="W55" s="29">
        <v>70</v>
      </c>
      <c r="X55" s="29" t="s">
        <v>19</v>
      </c>
      <c r="Y55" s="29" t="s">
        <v>19</v>
      </c>
      <c r="Z55" s="29" t="s">
        <v>19</v>
      </c>
      <c r="AA55" s="29" t="s">
        <v>19</v>
      </c>
      <c r="AB55" s="29" t="s">
        <v>19</v>
      </c>
      <c r="AC55" s="29" t="s">
        <v>19</v>
      </c>
      <c r="AD55" s="29" t="s">
        <v>19</v>
      </c>
      <c r="AE55" s="30" t="s">
        <v>19</v>
      </c>
      <c r="AF55" s="69" t="s">
        <v>220</v>
      </c>
      <c r="AM55" s="14"/>
    </row>
    <row r="56" spans="1:39" x14ac:dyDescent="0.25">
      <c r="A56" s="10" t="s">
        <v>105</v>
      </c>
      <c r="B56" s="56">
        <v>40849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6"/>
        <v>0</v>
      </c>
      <c r="R56" s="29">
        <v>12.4</v>
      </c>
      <c r="S56" s="29">
        <v>688.2</v>
      </c>
      <c r="T56" s="29">
        <v>0</v>
      </c>
      <c r="U56" s="29">
        <v>359.2</v>
      </c>
      <c r="V56" s="29">
        <v>63.1</v>
      </c>
      <c r="W56" s="29">
        <v>4.7</v>
      </c>
      <c r="X56" s="29" t="s">
        <v>19</v>
      </c>
      <c r="Y56" s="29" t="s">
        <v>19</v>
      </c>
      <c r="Z56" s="29" t="s">
        <v>19</v>
      </c>
      <c r="AA56" s="29" t="s">
        <v>19</v>
      </c>
      <c r="AB56" s="29" t="s">
        <v>19</v>
      </c>
      <c r="AC56" s="29" t="s">
        <v>19</v>
      </c>
      <c r="AD56" s="29" t="s">
        <v>19</v>
      </c>
      <c r="AE56" s="30" t="s">
        <v>19</v>
      </c>
      <c r="AF56" s="69" t="s">
        <v>229</v>
      </c>
      <c r="AM56" s="14"/>
    </row>
    <row r="57" spans="1:39" x14ac:dyDescent="0.25">
      <c r="A57" s="10" t="s">
        <v>105</v>
      </c>
      <c r="B57" s="56">
        <v>40884</v>
      </c>
      <c r="C57" s="16">
        <v>0</v>
      </c>
      <c r="D57" s="16">
        <v>0</v>
      </c>
      <c r="E57" s="16">
        <v>0</v>
      </c>
      <c r="F57" s="16">
        <v>0</v>
      </c>
      <c r="G57" s="16">
        <v>1</v>
      </c>
      <c r="H57" s="16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16" t="s">
        <v>19</v>
      </c>
      <c r="Q57" s="66">
        <f t="shared" si="6"/>
        <v>1</v>
      </c>
      <c r="R57" s="29">
        <v>22.2</v>
      </c>
      <c r="S57" s="29">
        <v>621.29999999999995</v>
      </c>
      <c r="T57" s="29">
        <v>0</v>
      </c>
      <c r="U57" s="29">
        <v>112.8</v>
      </c>
      <c r="V57" s="29">
        <v>383.6</v>
      </c>
      <c r="W57" s="29">
        <v>7.9</v>
      </c>
      <c r="X57" s="29" t="s">
        <v>19</v>
      </c>
      <c r="Y57" s="29" t="s">
        <v>19</v>
      </c>
      <c r="Z57" s="29" t="s">
        <v>19</v>
      </c>
      <c r="AA57" s="29" t="s">
        <v>19</v>
      </c>
      <c r="AB57" s="29" t="s">
        <v>19</v>
      </c>
      <c r="AC57" s="29" t="s">
        <v>19</v>
      </c>
      <c r="AD57" s="29" t="s">
        <v>19</v>
      </c>
      <c r="AE57" s="30" t="s">
        <v>19</v>
      </c>
      <c r="AF57" s="69" t="s">
        <v>233</v>
      </c>
      <c r="AM57" s="14"/>
    </row>
    <row r="58" spans="1:39" x14ac:dyDescent="0.25">
      <c r="A58" s="42"/>
      <c r="B58" s="21"/>
      <c r="C58" s="33"/>
      <c r="D58" s="33"/>
      <c r="E58" s="33"/>
      <c r="F58" s="33"/>
      <c r="G58" s="24"/>
      <c r="H58" s="33"/>
      <c r="I58" s="33"/>
      <c r="J58" s="33"/>
      <c r="K58" s="24"/>
      <c r="L58" s="34"/>
      <c r="M58" s="34"/>
      <c r="N58" s="34"/>
      <c r="O58" s="34"/>
      <c r="P58" s="34"/>
      <c r="Q58" s="65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40"/>
      <c r="AC58" s="40"/>
      <c r="AD58" s="40"/>
      <c r="AE58" s="43"/>
      <c r="AF58" s="10"/>
      <c r="AG58" s="25"/>
      <c r="AH58" s="25"/>
      <c r="AI58" s="25"/>
      <c r="AJ58" s="25"/>
      <c r="AK58" s="25"/>
      <c r="AL58" s="25"/>
      <c r="AM58" s="14"/>
    </row>
    <row r="59" spans="1:39" x14ac:dyDescent="0.25">
      <c r="A59" s="42" t="s">
        <v>115</v>
      </c>
      <c r="B59" s="21">
        <v>40549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ref="Q59:Q66" si="7">SUM(C59:P59)</f>
        <v>0</v>
      </c>
      <c r="R59" s="57">
        <v>19</v>
      </c>
      <c r="S59" s="57">
        <v>273</v>
      </c>
      <c r="T59" s="57">
        <v>117</v>
      </c>
      <c r="U59" s="57">
        <v>6</v>
      </c>
      <c r="V59" s="57">
        <v>64</v>
      </c>
      <c r="W59" s="57">
        <v>5</v>
      </c>
      <c r="X59" s="29" t="s">
        <v>19</v>
      </c>
      <c r="Y59" s="29" t="s">
        <v>19</v>
      </c>
      <c r="Z59" s="29" t="s">
        <v>19</v>
      </c>
      <c r="AA59" s="29" t="s">
        <v>19</v>
      </c>
      <c r="AB59" s="29" t="s">
        <v>19</v>
      </c>
      <c r="AC59" s="29" t="s">
        <v>19</v>
      </c>
      <c r="AD59" s="29" t="s">
        <v>19</v>
      </c>
      <c r="AE59" s="30" t="s">
        <v>19</v>
      </c>
      <c r="AF59" s="48"/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115</v>
      </c>
      <c r="B60" s="21">
        <v>40556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7"/>
        <v>0</v>
      </c>
      <c r="R60" s="58">
        <v>38</v>
      </c>
      <c r="S60" s="58">
        <v>107</v>
      </c>
      <c r="T60" s="58">
        <v>104</v>
      </c>
      <c r="U60" s="58">
        <v>2</v>
      </c>
      <c r="V60" s="58">
        <v>91</v>
      </c>
      <c r="W60" s="58">
        <v>0</v>
      </c>
      <c r="X60" s="29" t="s">
        <v>19</v>
      </c>
      <c r="Y60" s="29" t="s">
        <v>19</v>
      </c>
      <c r="Z60" s="29" t="s">
        <v>19</v>
      </c>
      <c r="AA60" s="29" t="s">
        <v>19</v>
      </c>
      <c r="AB60" s="29" t="s">
        <v>19</v>
      </c>
      <c r="AC60" s="29" t="s">
        <v>19</v>
      </c>
      <c r="AD60" s="29" t="s">
        <v>19</v>
      </c>
      <c r="AE60" s="30" t="s">
        <v>19</v>
      </c>
      <c r="AF60" s="25"/>
      <c r="AG60" s="25"/>
      <c r="AH60" s="25"/>
      <c r="AI60" s="25"/>
      <c r="AJ60" s="25"/>
      <c r="AK60" s="25"/>
      <c r="AL60" s="25"/>
      <c r="AM60" s="14"/>
    </row>
    <row r="61" spans="1:39" x14ac:dyDescent="0.25">
      <c r="A61" s="42" t="s">
        <v>115</v>
      </c>
      <c r="B61" s="21">
        <v>40568</v>
      </c>
      <c r="C61" s="16">
        <v>0</v>
      </c>
      <c r="D61" s="22">
        <v>0</v>
      </c>
      <c r="E61" s="22">
        <v>0</v>
      </c>
      <c r="F61" s="11">
        <v>0</v>
      </c>
      <c r="G61" s="11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7"/>
        <v>0</v>
      </c>
      <c r="R61" s="59">
        <v>173</v>
      </c>
      <c r="S61" s="60">
        <v>225</v>
      </c>
      <c r="T61" s="60">
        <v>212</v>
      </c>
      <c r="U61" s="60">
        <v>140</v>
      </c>
      <c r="V61" s="60">
        <v>166</v>
      </c>
      <c r="W61" s="60">
        <v>37</v>
      </c>
      <c r="X61" s="29" t="s">
        <v>19</v>
      </c>
      <c r="Y61" s="29" t="s">
        <v>19</v>
      </c>
      <c r="Z61" s="29" t="s">
        <v>19</v>
      </c>
      <c r="AA61" s="29" t="s">
        <v>19</v>
      </c>
      <c r="AB61" s="29" t="s">
        <v>19</v>
      </c>
      <c r="AC61" s="29" t="s">
        <v>19</v>
      </c>
      <c r="AD61" s="29" t="s">
        <v>19</v>
      </c>
      <c r="AE61" s="30" t="s">
        <v>19</v>
      </c>
      <c r="AM61" s="14"/>
    </row>
    <row r="62" spans="1:39" x14ac:dyDescent="0.25">
      <c r="A62" s="42" t="s">
        <v>115</v>
      </c>
      <c r="B62" s="21">
        <v>40574</v>
      </c>
      <c r="C62" s="16">
        <v>0</v>
      </c>
      <c r="D62" s="11">
        <v>0</v>
      </c>
      <c r="E62" s="11">
        <v>11</v>
      </c>
      <c r="F62" s="11">
        <v>0</v>
      </c>
      <c r="G62" s="11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7"/>
        <v>11</v>
      </c>
      <c r="R62" s="61">
        <v>124</v>
      </c>
      <c r="S62" s="61">
        <v>144</v>
      </c>
      <c r="T62" s="61">
        <v>99</v>
      </c>
      <c r="U62" s="61">
        <v>25</v>
      </c>
      <c r="V62" s="61">
        <v>118</v>
      </c>
      <c r="W62" s="61">
        <v>0</v>
      </c>
      <c r="X62" s="29" t="s">
        <v>19</v>
      </c>
      <c r="Y62" s="29" t="s">
        <v>19</v>
      </c>
      <c r="Z62" s="29" t="s">
        <v>19</v>
      </c>
      <c r="AA62" s="29" t="s">
        <v>19</v>
      </c>
      <c r="AB62" s="29" t="s">
        <v>19</v>
      </c>
      <c r="AC62" s="29" t="s">
        <v>19</v>
      </c>
      <c r="AD62" s="29" t="s">
        <v>19</v>
      </c>
      <c r="AE62" s="30" t="s">
        <v>19</v>
      </c>
      <c r="AF62" s="48" t="s">
        <v>165</v>
      </c>
      <c r="AM62" s="14"/>
    </row>
    <row r="63" spans="1:39" x14ac:dyDescent="0.25">
      <c r="A63" s="42" t="s">
        <v>115</v>
      </c>
      <c r="B63" s="21">
        <v>40583</v>
      </c>
      <c r="C63" s="16">
        <v>0</v>
      </c>
      <c r="D63" s="11">
        <v>1</v>
      </c>
      <c r="E63" s="11">
        <v>13</v>
      </c>
      <c r="F63" s="11">
        <v>0</v>
      </c>
      <c r="G63" s="11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7"/>
        <v>14</v>
      </c>
      <c r="R63" s="61">
        <v>133</v>
      </c>
      <c r="S63" s="61">
        <v>139</v>
      </c>
      <c r="T63" s="61">
        <v>144</v>
      </c>
      <c r="U63" s="61">
        <v>16</v>
      </c>
      <c r="V63" s="61">
        <v>161</v>
      </c>
      <c r="W63" s="61">
        <v>0</v>
      </c>
      <c r="X63" s="29" t="s">
        <v>19</v>
      </c>
      <c r="Y63" s="29" t="s">
        <v>19</v>
      </c>
      <c r="Z63" s="29" t="s">
        <v>19</v>
      </c>
      <c r="AA63" s="29" t="s">
        <v>19</v>
      </c>
      <c r="AB63" s="29" t="s">
        <v>19</v>
      </c>
      <c r="AC63" s="29" t="s">
        <v>19</v>
      </c>
      <c r="AD63" s="29" t="s">
        <v>19</v>
      </c>
      <c r="AE63" s="30" t="s">
        <v>19</v>
      </c>
      <c r="AF63" s="48" t="s">
        <v>178</v>
      </c>
      <c r="AM63" s="14"/>
    </row>
    <row r="64" spans="1:39" x14ac:dyDescent="0.25">
      <c r="A64" s="42" t="s">
        <v>115</v>
      </c>
      <c r="B64" s="21">
        <v>40584</v>
      </c>
      <c r="C64" s="16">
        <v>110</v>
      </c>
      <c r="D64" s="11">
        <v>110</v>
      </c>
      <c r="E64" s="11">
        <v>110</v>
      </c>
      <c r="F64" s="11">
        <v>110</v>
      </c>
      <c r="G64" s="11">
        <v>115</v>
      </c>
      <c r="H64" s="16" t="s">
        <v>19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7"/>
        <v>555</v>
      </c>
      <c r="R64" s="61">
        <v>0</v>
      </c>
      <c r="S64" s="61">
        <v>24</v>
      </c>
      <c r="T64" s="61">
        <v>16</v>
      </c>
      <c r="U64" s="61">
        <v>6</v>
      </c>
      <c r="V64" s="61">
        <v>19</v>
      </c>
      <c r="W64" s="61">
        <v>0</v>
      </c>
      <c r="X64" s="29" t="s">
        <v>19</v>
      </c>
      <c r="Y64" s="29" t="s">
        <v>19</v>
      </c>
      <c r="Z64" s="29" t="s">
        <v>19</v>
      </c>
      <c r="AA64" s="29" t="s">
        <v>19</v>
      </c>
      <c r="AB64" s="29" t="s">
        <v>19</v>
      </c>
      <c r="AC64" s="29" t="s">
        <v>19</v>
      </c>
      <c r="AD64" s="29" t="s">
        <v>19</v>
      </c>
      <c r="AE64" s="30" t="s">
        <v>19</v>
      </c>
      <c r="AF64" s="48" t="s">
        <v>179</v>
      </c>
      <c r="AM64" s="14"/>
    </row>
    <row r="65" spans="1:39" x14ac:dyDescent="0.25">
      <c r="A65" s="42" t="s">
        <v>115</v>
      </c>
      <c r="B65" s="21">
        <v>40591</v>
      </c>
      <c r="C65" s="16">
        <v>5</v>
      </c>
      <c r="D65" s="11">
        <v>1</v>
      </c>
      <c r="E65" s="11">
        <v>0</v>
      </c>
      <c r="F65" s="11">
        <v>5</v>
      </c>
      <c r="G65" s="11">
        <v>3</v>
      </c>
      <c r="H65" s="11">
        <v>1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7"/>
        <v>15</v>
      </c>
      <c r="R65" s="61">
        <v>79</v>
      </c>
      <c r="S65" s="61">
        <v>168</v>
      </c>
      <c r="T65" s="61">
        <v>106</v>
      </c>
      <c r="U65" s="61">
        <v>13</v>
      </c>
      <c r="V65" s="61">
        <v>152</v>
      </c>
      <c r="W65" s="61">
        <v>0</v>
      </c>
      <c r="X65" s="29" t="s">
        <v>19</v>
      </c>
      <c r="Y65" s="29" t="s">
        <v>19</v>
      </c>
      <c r="Z65" s="29" t="s">
        <v>19</v>
      </c>
      <c r="AA65" s="29" t="s">
        <v>19</v>
      </c>
      <c r="AB65" s="29" t="s">
        <v>19</v>
      </c>
      <c r="AC65" s="29" t="s">
        <v>19</v>
      </c>
      <c r="AD65" s="29" t="s">
        <v>19</v>
      </c>
      <c r="AE65" s="30" t="s">
        <v>19</v>
      </c>
      <c r="AF65" s="48"/>
      <c r="AM65" s="14"/>
    </row>
    <row r="66" spans="1:39" x14ac:dyDescent="0.25">
      <c r="A66" s="42" t="s">
        <v>115</v>
      </c>
      <c r="B66" s="21">
        <v>40233</v>
      </c>
      <c r="C66" s="16">
        <v>0</v>
      </c>
      <c r="D66" s="11">
        <v>2</v>
      </c>
      <c r="E66" s="11">
        <v>0</v>
      </c>
      <c r="F66" s="11">
        <v>1</v>
      </c>
      <c r="G66" s="11">
        <v>4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si="7"/>
        <v>7</v>
      </c>
      <c r="R66" s="61">
        <v>71</v>
      </c>
      <c r="S66" s="61">
        <v>157</v>
      </c>
      <c r="T66" s="61">
        <v>120</v>
      </c>
      <c r="U66" s="61">
        <v>15</v>
      </c>
      <c r="V66" s="61">
        <v>164</v>
      </c>
      <c r="W66" s="61">
        <v>15</v>
      </c>
      <c r="X66" s="29" t="s">
        <v>19</v>
      </c>
      <c r="Y66" s="29" t="s">
        <v>19</v>
      </c>
      <c r="Z66" s="29" t="s">
        <v>19</v>
      </c>
      <c r="AA66" s="29" t="s">
        <v>19</v>
      </c>
      <c r="AB66" s="29" t="s">
        <v>19</v>
      </c>
      <c r="AC66" s="29" t="s">
        <v>19</v>
      </c>
      <c r="AD66" s="29" t="s">
        <v>19</v>
      </c>
      <c r="AE66" s="30" t="s">
        <v>19</v>
      </c>
      <c r="AF66" s="48"/>
      <c r="AM66" s="14"/>
    </row>
    <row r="67" spans="1:39" x14ac:dyDescent="0.25">
      <c r="A67" s="42" t="s">
        <v>115</v>
      </c>
      <c r="B67" s="21">
        <v>40605</v>
      </c>
      <c r="C67" s="16">
        <v>2</v>
      </c>
      <c r="D67" s="11">
        <v>1</v>
      </c>
      <c r="E67" s="11">
        <v>1</v>
      </c>
      <c r="F67" s="11">
        <v>5</v>
      </c>
      <c r="G67" s="11">
        <v>4</v>
      </c>
      <c r="H67" s="11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ref="Q67:Q74" si="8">SUM(C67:P67)</f>
        <v>14</v>
      </c>
      <c r="R67" s="61">
        <v>150</v>
      </c>
      <c r="S67" s="61">
        <v>133</v>
      </c>
      <c r="T67" s="61">
        <v>103</v>
      </c>
      <c r="U67" s="61">
        <v>52</v>
      </c>
      <c r="V67" s="61">
        <v>70</v>
      </c>
      <c r="W67" s="61">
        <v>26</v>
      </c>
      <c r="X67" s="29" t="s">
        <v>19</v>
      </c>
      <c r="Y67" s="29" t="s">
        <v>19</v>
      </c>
      <c r="Z67" s="29" t="s">
        <v>19</v>
      </c>
      <c r="AA67" s="29" t="s">
        <v>19</v>
      </c>
      <c r="AB67" s="29" t="s">
        <v>19</v>
      </c>
      <c r="AC67" s="29" t="s">
        <v>19</v>
      </c>
      <c r="AD67" s="29" t="s">
        <v>19</v>
      </c>
      <c r="AE67" s="30" t="s">
        <v>19</v>
      </c>
      <c r="AF67" s="48"/>
      <c r="AM67" s="14"/>
    </row>
    <row r="68" spans="1:39" x14ac:dyDescent="0.25">
      <c r="A68" s="42" t="s">
        <v>184</v>
      </c>
      <c r="B68" s="21">
        <v>40612</v>
      </c>
      <c r="C68" s="16">
        <v>0</v>
      </c>
      <c r="D68" s="11">
        <v>0</v>
      </c>
      <c r="E68" s="11">
        <v>2</v>
      </c>
      <c r="F68" s="11">
        <v>0</v>
      </c>
      <c r="G68" s="11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8"/>
        <v>2</v>
      </c>
      <c r="R68" s="61">
        <v>168</v>
      </c>
      <c r="S68" s="61">
        <v>166</v>
      </c>
      <c r="T68" s="61">
        <v>147</v>
      </c>
      <c r="U68" s="61">
        <v>0</v>
      </c>
      <c r="V68" s="61">
        <v>101</v>
      </c>
      <c r="W68" s="61">
        <v>16</v>
      </c>
      <c r="X68" s="29" t="s">
        <v>19</v>
      </c>
      <c r="Y68" s="29" t="s">
        <v>19</v>
      </c>
      <c r="Z68" s="29" t="s">
        <v>19</v>
      </c>
      <c r="AA68" s="29" t="s">
        <v>19</v>
      </c>
      <c r="AB68" s="29" t="s">
        <v>19</v>
      </c>
      <c r="AC68" s="29" t="s">
        <v>19</v>
      </c>
      <c r="AD68" s="29" t="s">
        <v>19</v>
      </c>
      <c r="AE68" s="30" t="s">
        <v>19</v>
      </c>
      <c r="AF68" s="48"/>
      <c r="AM68" s="14"/>
    </row>
    <row r="69" spans="1:39" x14ac:dyDescent="0.25">
      <c r="A69" s="42" t="s">
        <v>115</v>
      </c>
      <c r="B69" s="21">
        <v>40619</v>
      </c>
      <c r="C69" s="16">
        <v>3</v>
      </c>
      <c r="D69" s="11">
        <v>0</v>
      </c>
      <c r="E69" s="11">
        <v>0</v>
      </c>
      <c r="F69" s="11">
        <v>0</v>
      </c>
      <c r="G69" s="11">
        <v>0</v>
      </c>
      <c r="H69" s="11">
        <v>1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8"/>
        <v>4</v>
      </c>
      <c r="R69" s="61">
        <v>166</v>
      </c>
      <c r="S69" s="61">
        <v>157</v>
      </c>
      <c r="T69" s="61">
        <v>148</v>
      </c>
      <c r="U69" s="61">
        <v>15</v>
      </c>
      <c r="V69" s="61">
        <v>117</v>
      </c>
      <c r="W69" s="61">
        <v>48</v>
      </c>
      <c r="X69" s="29" t="s">
        <v>19</v>
      </c>
      <c r="Y69" s="29" t="s">
        <v>19</v>
      </c>
      <c r="Z69" s="29" t="s">
        <v>19</v>
      </c>
      <c r="AA69" s="29" t="s">
        <v>19</v>
      </c>
      <c r="AB69" s="29" t="s">
        <v>19</v>
      </c>
      <c r="AC69" s="29" t="s">
        <v>19</v>
      </c>
      <c r="AD69" s="29" t="s">
        <v>19</v>
      </c>
      <c r="AE69" s="30" t="s">
        <v>19</v>
      </c>
      <c r="AF69" s="48"/>
      <c r="AM69" s="14"/>
    </row>
    <row r="70" spans="1:39" x14ac:dyDescent="0.25">
      <c r="A70" s="42" t="s">
        <v>115</v>
      </c>
      <c r="B70" s="21">
        <v>40626</v>
      </c>
      <c r="C70" s="16">
        <v>2</v>
      </c>
      <c r="D70" s="11">
        <v>0</v>
      </c>
      <c r="E70" s="11">
        <v>1</v>
      </c>
      <c r="F70" s="11">
        <v>0</v>
      </c>
      <c r="G70" s="11">
        <v>1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8"/>
        <v>4</v>
      </c>
      <c r="R70" s="61">
        <v>161</v>
      </c>
      <c r="S70" s="61">
        <v>160</v>
      </c>
      <c r="T70" s="61">
        <v>114</v>
      </c>
      <c r="U70" s="61">
        <v>75</v>
      </c>
      <c r="V70" s="61">
        <v>150</v>
      </c>
      <c r="W70" s="61">
        <v>93</v>
      </c>
      <c r="X70" s="29" t="s">
        <v>19</v>
      </c>
      <c r="Y70" s="29" t="s">
        <v>19</v>
      </c>
      <c r="Z70" s="29" t="s">
        <v>19</v>
      </c>
      <c r="AA70" s="29" t="s">
        <v>19</v>
      </c>
      <c r="AB70" s="29" t="s">
        <v>19</v>
      </c>
      <c r="AC70" s="29" t="s">
        <v>19</v>
      </c>
      <c r="AD70" s="29" t="s">
        <v>19</v>
      </c>
      <c r="AE70" s="30" t="s">
        <v>19</v>
      </c>
      <c r="AF70" s="48"/>
      <c r="AM70" s="14"/>
    </row>
    <row r="71" spans="1:39" x14ac:dyDescent="0.25">
      <c r="A71" s="42" t="s">
        <v>115</v>
      </c>
      <c r="B71" s="21">
        <v>40663</v>
      </c>
      <c r="C71" s="16">
        <v>11</v>
      </c>
      <c r="D71" s="11">
        <v>27</v>
      </c>
      <c r="E71" s="11">
        <v>43</v>
      </c>
      <c r="F71" s="11">
        <v>35</v>
      </c>
      <c r="G71" s="11">
        <v>46</v>
      </c>
      <c r="H71" s="11">
        <v>6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8"/>
        <v>168</v>
      </c>
      <c r="R71" s="61">
        <v>713</v>
      </c>
      <c r="S71" s="61">
        <v>713</v>
      </c>
      <c r="T71" s="61">
        <v>713</v>
      </c>
      <c r="U71" s="61">
        <v>567</v>
      </c>
      <c r="V71" s="61">
        <v>465</v>
      </c>
      <c r="W71" s="61">
        <v>110</v>
      </c>
      <c r="X71" s="29" t="s">
        <v>19</v>
      </c>
      <c r="Y71" s="29" t="s">
        <v>19</v>
      </c>
      <c r="Z71" s="29" t="s">
        <v>19</v>
      </c>
      <c r="AA71" s="29" t="s">
        <v>19</v>
      </c>
      <c r="AB71" s="29" t="s">
        <v>19</v>
      </c>
      <c r="AC71" s="29" t="s">
        <v>19</v>
      </c>
      <c r="AD71" s="29" t="s">
        <v>19</v>
      </c>
      <c r="AE71" s="30" t="s">
        <v>19</v>
      </c>
      <c r="AF71" s="48" t="s">
        <v>190</v>
      </c>
      <c r="AM71" s="14"/>
    </row>
    <row r="72" spans="1:39" x14ac:dyDescent="0.25">
      <c r="A72" s="42" t="s">
        <v>115</v>
      </c>
      <c r="B72" s="21">
        <v>40666</v>
      </c>
      <c r="C72">
        <v>0</v>
      </c>
      <c r="D72" s="11">
        <v>0</v>
      </c>
      <c r="E72" s="11">
        <v>1</v>
      </c>
      <c r="F72" s="11">
        <v>0</v>
      </c>
      <c r="G72" s="11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8"/>
        <v>1</v>
      </c>
      <c r="R72" s="61">
        <v>72</v>
      </c>
      <c r="S72" s="61">
        <v>72</v>
      </c>
      <c r="T72" s="61">
        <v>72</v>
      </c>
      <c r="U72" s="61">
        <v>0</v>
      </c>
      <c r="V72" s="61">
        <v>64</v>
      </c>
      <c r="W72" s="61">
        <v>0</v>
      </c>
      <c r="X72" s="29" t="s">
        <v>19</v>
      </c>
      <c r="Y72" s="29" t="s">
        <v>19</v>
      </c>
      <c r="Z72" s="29" t="s">
        <v>19</v>
      </c>
      <c r="AA72" s="29" t="s">
        <v>19</v>
      </c>
      <c r="AB72" s="29" t="s">
        <v>19</v>
      </c>
      <c r="AC72" s="29" t="s">
        <v>19</v>
      </c>
      <c r="AD72" s="29" t="s">
        <v>19</v>
      </c>
      <c r="AE72" s="30" t="s">
        <v>19</v>
      </c>
      <c r="AF72" s="48" t="s">
        <v>199</v>
      </c>
      <c r="AM72" s="14"/>
    </row>
    <row r="73" spans="1:39" x14ac:dyDescent="0.25">
      <c r="A73" s="42" t="s">
        <v>115</v>
      </c>
      <c r="B73" s="21">
        <v>40682</v>
      </c>
      <c r="C73" s="11">
        <v>3</v>
      </c>
      <c r="D73" s="11">
        <v>7</v>
      </c>
      <c r="E73" s="11">
        <v>21</v>
      </c>
      <c r="F73" s="11">
        <v>6</v>
      </c>
      <c r="G73" s="11">
        <v>0</v>
      </c>
      <c r="H73" s="16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8"/>
        <v>37</v>
      </c>
      <c r="R73" s="61">
        <v>379</v>
      </c>
      <c r="S73" s="61">
        <v>380</v>
      </c>
      <c r="T73" s="61">
        <v>380</v>
      </c>
      <c r="U73" s="61">
        <v>254</v>
      </c>
      <c r="V73" s="61">
        <v>135</v>
      </c>
      <c r="W73" s="61">
        <v>0</v>
      </c>
      <c r="X73" s="29" t="s">
        <v>19</v>
      </c>
      <c r="Y73" s="29" t="s">
        <v>19</v>
      </c>
      <c r="Z73" s="29" t="s">
        <v>19</v>
      </c>
      <c r="AA73" s="29" t="s">
        <v>19</v>
      </c>
      <c r="AB73" s="29" t="s">
        <v>19</v>
      </c>
      <c r="AC73" s="29" t="s">
        <v>19</v>
      </c>
      <c r="AD73" s="29" t="s">
        <v>19</v>
      </c>
      <c r="AE73" s="30" t="s">
        <v>19</v>
      </c>
      <c r="AF73" s="48" t="s">
        <v>200</v>
      </c>
      <c r="AM73" s="14"/>
    </row>
    <row r="74" spans="1:39" x14ac:dyDescent="0.25">
      <c r="A74" s="42" t="s">
        <v>115</v>
      </c>
      <c r="B74" s="21">
        <v>40688</v>
      </c>
      <c r="C74" s="11">
        <v>2</v>
      </c>
      <c r="D74" s="11">
        <v>0</v>
      </c>
      <c r="E74" s="11">
        <v>5</v>
      </c>
      <c r="F74" s="11">
        <v>4</v>
      </c>
      <c r="G74" s="11">
        <v>5</v>
      </c>
      <c r="H74" s="16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si="8"/>
        <v>16</v>
      </c>
      <c r="R74" s="61">
        <v>93</v>
      </c>
      <c r="S74" s="61">
        <v>92</v>
      </c>
      <c r="T74" s="61">
        <v>92</v>
      </c>
      <c r="U74" s="61">
        <v>92</v>
      </c>
      <c r="V74" s="61">
        <v>0</v>
      </c>
      <c r="W74" s="61">
        <v>0</v>
      </c>
      <c r="X74" s="29" t="s">
        <v>19</v>
      </c>
      <c r="Y74" s="29" t="s">
        <v>19</v>
      </c>
      <c r="Z74" s="29" t="s">
        <v>19</v>
      </c>
      <c r="AA74" s="29" t="s">
        <v>19</v>
      </c>
      <c r="AB74" s="29" t="s">
        <v>19</v>
      </c>
      <c r="AC74" s="29" t="s">
        <v>19</v>
      </c>
      <c r="AD74" s="29" t="s">
        <v>19</v>
      </c>
      <c r="AE74" s="30" t="s">
        <v>19</v>
      </c>
      <c r="AF74" s="48"/>
      <c r="AM74" s="14"/>
    </row>
    <row r="75" spans="1:39" x14ac:dyDescent="0.25">
      <c r="A75" s="42" t="s">
        <v>115</v>
      </c>
      <c r="B75" s="21">
        <v>40698</v>
      </c>
      <c r="C75" s="11">
        <v>1</v>
      </c>
      <c r="D75" s="11">
        <v>4</v>
      </c>
      <c r="E75" s="11">
        <v>2</v>
      </c>
      <c r="F75" s="11">
        <v>1</v>
      </c>
      <c r="G75" s="11">
        <v>4</v>
      </c>
      <c r="H75" s="16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ref="Q75:Q82" si="9">SUM(C75:P75)</f>
        <v>12</v>
      </c>
      <c r="R75" s="61">
        <v>82</v>
      </c>
      <c r="S75" s="61">
        <v>82</v>
      </c>
      <c r="T75" s="61">
        <v>81</v>
      </c>
      <c r="U75" s="61">
        <v>81</v>
      </c>
      <c r="V75" s="61">
        <v>80</v>
      </c>
      <c r="W75" s="61">
        <v>0</v>
      </c>
      <c r="X75" s="29" t="s">
        <v>19</v>
      </c>
      <c r="Y75" s="29" t="s">
        <v>19</v>
      </c>
      <c r="Z75" s="29" t="s">
        <v>19</v>
      </c>
      <c r="AA75" s="29" t="s">
        <v>19</v>
      </c>
      <c r="AB75" s="29" t="s">
        <v>19</v>
      </c>
      <c r="AC75" s="29" t="s">
        <v>19</v>
      </c>
      <c r="AD75" s="29" t="s">
        <v>19</v>
      </c>
      <c r="AE75" s="30" t="s">
        <v>19</v>
      </c>
      <c r="AF75" s="48" t="s">
        <v>204</v>
      </c>
      <c r="AM75" s="14"/>
    </row>
    <row r="76" spans="1:39" x14ac:dyDescent="0.25">
      <c r="A76" s="42" t="s">
        <v>115</v>
      </c>
      <c r="B76" s="21">
        <v>40710</v>
      </c>
      <c r="C76" s="11">
        <v>0</v>
      </c>
      <c r="D76" s="11">
        <v>0</v>
      </c>
      <c r="E76" s="11">
        <v>1</v>
      </c>
      <c r="F76" s="11">
        <v>1</v>
      </c>
      <c r="G76" s="11">
        <v>0</v>
      </c>
      <c r="H76" s="16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9"/>
        <v>2</v>
      </c>
      <c r="R76" s="61">
        <v>288</v>
      </c>
      <c r="S76" s="61">
        <v>288</v>
      </c>
      <c r="T76" s="61">
        <v>288</v>
      </c>
      <c r="U76" s="61">
        <v>288</v>
      </c>
      <c r="V76" s="61">
        <v>284</v>
      </c>
      <c r="W76" s="61">
        <v>0</v>
      </c>
      <c r="X76" s="29" t="s">
        <v>19</v>
      </c>
      <c r="Y76" s="29" t="s">
        <v>19</v>
      </c>
      <c r="Z76" s="29" t="s">
        <v>19</v>
      </c>
      <c r="AA76" s="29" t="s">
        <v>19</v>
      </c>
      <c r="AB76" s="29" t="s">
        <v>19</v>
      </c>
      <c r="AC76" s="29" t="s">
        <v>19</v>
      </c>
      <c r="AD76" s="29" t="s">
        <v>19</v>
      </c>
      <c r="AE76" s="30" t="s">
        <v>19</v>
      </c>
      <c r="AF76" s="48" t="s">
        <v>205</v>
      </c>
      <c r="AM76" s="14"/>
    </row>
    <row r="77" spans="1:39" x14ac:dyDescent="0.25">
      <c r="A77" s="42" t="s">
        <v>115</v>
      </c>
      <c r="B77" s="21">
        <v>40717</v>
      </c>
      <c r="C77" s="11">
        <v>1</v>
      </c>
      <c r="D77" s="11">
        <v>0</v>
      </c>
      <c r="E77" s="11">
        <v>1</v>
      </c>
      <c r="F77" s="11">
        <v>0</v>
      </c>
      <c r="G77" s="11">
        <v>0</v>
      </c>
      <c r="H77" s="16">
        <v>3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9"/>
        <v>5</v>
      </c>
      <c r="R77" s="61">
        <v>167</v>
      </c>
      <c r="S77" s="61">
        <v>167</v>
      </c>
      <c r="T77" s="61">
        <v>168</v>
      </c>
      <c r="U77" s="61">
        <v>168</v>
      </c>
      <c r="V77" s="61">
        <v>153</v>
      </c>
      <c r="W77" s="61">
        <v>51</v>
      </c>
      <c r="X77" s="29" t="s">
        <v>19</v>
      </c>
      <c r="Y77" s="29" t="s">
        <v>19</v>
      </c>
      <c r="Z77" s="29" t="s">
        <v>19</v>
      </c>
      <c r="AA77" s="29" t="s">
        <v>19</v>
      </c>
      <c r="AB77" s="29" t="s">
        <v>19</v>
      </c>
      <c r="AC77" s="29" t="s">
        <v>19</v>
      </c>
      <c r="AD77" s="29" t="s">
        <v>19</v>
      </c>
      <c r="AE77" s="30" t="s">
        <v>19</v>
      </c>
      <c r="AF77" s="48" t="s">
        <v>206</v>
      </c>
      <c r="AM77" s="14"/>
    </row>
    <row r="78" spans="1:39" x14ac:dyDescent="0.25">
      <c r="A78" s="42" t="s">
        <v>115</v>
      </c>
      <c r="B78" s="21">
        <v>40723</v>
      </c>
      <c r="C78" s="11">
        <v>0</v>
      </c>
      <c r="D78" s="11">
        <v>1</v>
      </c>
      <c r="E78" s="11">
        <v>3</v>
      </c>
      <c r="F78" s="11">
        <v>1</v>
      </c>
      <c r="G78" s="11">
        <v>0</v>
      </c>
      <c r="H78" s="16">
        <v>4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9"/>
        <v>9</v>
      </c>
      <c r="R78" s="61">
        <v>144</v>
      </c>
      <c r="S78" s="61">
        <v>144</v>
      </c>
      <c r="T78" s="61">
        <v>144</v>
      </c>
      <c r="U78" s="61">
        <v>144</v>
      </c>
      <c r="V78" s="61">
        <v>144</v>
      </c>
      <c r="W78" s="61">
        <v>144</v>
      </c>
      <c r="X78" s="29" t="s">
        <v>19</v>
      </c>
      <c r="Y78" s="29" t="s">
        <v>19</v>
      </c>
      <c r="Z78" s="29" t="s">
        <v>19</v>
      </c>
      <c r="AA78" s="29" t="s">
        <v>19</v>
      </c>
      <c r="AB78" s="29" t="s">
        <v>19</v>
      </c>
      <c r="AC78" s="29" t="s">
        <v>19</v>
      </c>
      <c r="AD78" s="29" t="s">
        <v>19</v>
      </c>
      <c r="AE78" s="30" t="s">
        <v>19</v>
      </c>
      <c r="AF78" s="48" t="s">
        <v>207</v>
      </c>
      <c r="AM78" s="14"/>
    </row>
    <row r="79" spans="1:39" x14ac:dyDescent="0.25">
      <c r="A79" s="42" t="s">
        <v>115</v>
      </c>
      <c r="B79" s="21">
        <v>40731</v>
      </c>
      <c r="C79" s="11">
        <v>1</v>
      </c>
      <c r="D79" s="11">
        <v>3</v>
      </c>
      <c r="E79" s="11">
        <v>2</v>
      </c>
      <c r="F79" s="11">
        <v>0</v>
      </c>
      <c r="G79" s="11">
        <v>0</v>
      </c>
      <c r="H79" s="16">
        <v>7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9"/>
        <v>13</v>
      </c>
      <c r="R79" s="61">
        <v>192</v>
      </c>
      <c r="S79" s="61">
        <v>192</v>
      </c>
      <c r="T79" s="61">
        <v>192</v>
      </c>
      <c r="U79" s="61">
        <v>192</v>
      </c>
      <c r="V79" s="61">
        <v>137</v>
      </c>
      <c r="W79" s="61">
        <v>192</v>
      </c>
      <c r="X79" s="29" t="s">
        <v>19</v>
      </c>
      <c r="Y79" s="29" t="s">
        <v>19</v>
      </c>
      <c r="Z79" s="29" t="s">
        <v>19</v>
      </c>
      <c r="AA79" s="29" t="s">
        <v>19</v>
      </c>
      <c r="AB79" s="29" t="s">
        <v>19</v>
      </c>
      <c r="AC79" s="29" t="s">
        <v>19</v>
      </c>
      <c r="AD79" s="29" t="s">
        <v>19</v>
      </c>
      <c r="AE79" s="30" t="s">
        <v>19</v>
      </c>
      <c r="AF79" s="48"/>
      <c r="AM79" s="14"/>
    </row>
    <row r="80" spans="1:39" x14ac:dyDescent="0.25">
      <c r="A80" s="42" t="s">
        <v>115</v>
      </c>
      <c r="B80" s="21">
        <v>40737</v>
      </c>
      <c r="C80" s="11">
        <v>0</v>
      </c>
      <c r="D80" s="11">
        <v>1</v>
      </c>
      <c r="E80" s="11">
        <v>0</v>
      </c>
      <c r="F80" s="11">
        <v>2</v>
      </c>
      <c r="G80" s="11">
        <v>2</v>
      </c>
      <c r="H80" s="16">
        <v>1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9"/>
        <v>6</v>
      </c>
      <c r="R80" s="61">
        <v>144</v>
      </c>
      <c r="S80" s="61">
        <v>144</v>
      </c>
      <c r="T80" s="61">
        <v>144</v>
      </c>
      <c r="U80" s="61">
        <v>144</v>
      </c>
      <c r="V80" s="61">
        <v>0</v>
      </c>
      <c r="W80" s="61">
        <v>45</v>
      </c>
      <c r="X80" s="29" t="s">
        <v>19</v>
      </c>
      <c r="Y80" s="29" t="s">
        <v>19</v>
      </c>
      <c r="Z80" s="29" t="s">
        <v>19</v>
      </c>
      <c r="AA80" s="29" t="s">
        <v>19</v>
      </c>
      <c r="AB80" s="29" t="s">
        <v>19</v>
      </c>
      <c r="AC80" s="29" t="s">
        <v>19</v>
      </c>
      <c r="AD80" s="29" t="s">
        <v>19</v>
      </c>
      <c r="AE80" s="30" t="s">
        <v>19</v>
      </c>
      <c r="AF80" s="48"/>
      <c r="AM80" s="14"/>
    </row>
    <row r="81" spans="1:39" x14ac:dyDescent="0.25">
      <c r="A81" s="42" t="s">
        <v>115</v>
      </c>
      <c r="B81" s="21">
        <v>40746</v>
      </c>
      <c r="C81" s="11">
        <v>1</v>
      </c>
      <c r="D81" s="11">
        <v>1</v>
      </c>
      <c r="E81" s="11">
        <v>3</v>
      </c>
      <c r="F81" s="11">
        <v>1</v>
      </c>
      <c r="G81" s="11">
        <v>0</v>
      </c>
      <c r="H81" s="16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9"/>
        <v>6</v>
      </c>
      <c r="R81" s="61">
        <v>216</v>
      </c>
      <c r="S81" s="61">
        <v>216</v>
      </c>
      <c r="T81" s="61">
        <v>216</v>
      </c>
      <c r="U81" s="61">
        <v>216</v>
      </c>
      <c r="V81" s="61">
        <v>0</v>
      </c>
      <c r="W81" s="61">
        <v>3.5</v>
      </c>
      <c r="X81" s="29" t="s">
        <v>19</v>
      </c>
      <c r="Y81" s="29" t="s">
        <v>19</v>
      </c>
      <c r="Z81" s="29" t="s">
        <v>19</v>
      </c>
      <c r="AA81" s="29" t="s">
        <v>19</v>
      </c>
      <c r="AB81" s="29" t="s">
        <v>19</v>
      </c>
      <c r="AC81" s="29" t="s">
        <v>19</v>
      </c>
      <c r="AD81" s="29" t="s">
        <v>19</v>
      </c>
      <c r="AE81" s="30" t="s">
        <v>19</v>
      </c>
      <c r="AF81" s="48"/>
      <c r="AM81" s="14"/>
    </row>
    <row r="82" spans="1:39" x14ac:dyDescent="0.25">
      <c r="A82" s="42" t="s">
        <v>115</v>
      </c>
      <c r="B82" s="21">
        <v>40751</v>
      </c>
      <c r="C82" s="11">
        <v>0</v>
      </c>
      <c r="D82" s="11">
        <v>2</v>
      </c>
      <c r="E82" s="11">
        <v>1</v>
      </c>
      <c r="F82" s="11">
        <v>0</v>
      </c>
      <c r="G82" s="11">
        <v>0</v>
      </c>
      <c r="H82" s="16">
        <v>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9"/>
        <v>4</v>
      </c>
      <c r="R82" s="61">
        <v>192</v>
      </c>
      <c r="S82" s="61">
        <v>192</v>
      </c>
      <c r="T82" s="61">
        <v>180</v>
      </c>
      <c r="U82" s="61">
        <v>0</v>
      </c>
      <c r="V82" s="61">
        <v>6</v>
      </c>
      <c r="W82" s="61">
        <v>0</v>
      </c>
      <c r="X82" s="29" t="s">
        <v>19</v>
      </c>
      <c r="Y82" s="29" t="s">
        <v>19</v>
      </c>
      <c r="Z82" s="29" t="s">
        <v>19</v>
      </c>
      <c r="AA82" s="29" t="s">
        <v>19</v>
      </c>
      <c r="AB82" s="29" t="s">
        <v>19</v>
      </c>
      <c r="AC82" s="29" t="s">
        <v>19</v>
      </c>
      <c r="AD82" s="29" t="s">
        <v>19</v>
      </c>
      <c r="AE82" s="30" t="s">
        <v>19</v>
      </c>
      <c r="AF82" s="48"/>
      <c r="AM82" s="14"/>
    </row>
    <row r="83" spans="1:39" x14ac:dyDescent="0.25">
      <c r="A83" s="42" t="s">
        <v>115</v>
      </c>
      <c r="B83" s="21">
        <v>40759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6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89" si="10">SUM(C83:P83)</f>
        <v>0</v>
      </c>
      <c r="R83" s="61"/>
      <c r="S83" s="61"/>
      <c r="T83" s="61"/>
      <c r="U83" s="61"/>
      <c r="V83" s="61"/>
      <c r="W83" s="61"/>
      <c r="X83" s="29" t="s">
        <v>19</v>
      </c>
      <c r="Y83" s="29" t="s">
        <v>19</v>
      </c>
      <c r="Z83" s="29" t="s">
        <v>19</v>
      </c>
      <c r="AA83" s="29" t="s">
        <v>19</v>
      </c>
      <c r="AB83" s="29" t="s">
        <v>19</v>
      </c>
      <c r="AC83" s="29" t="s">
        <v>19</v>
      </c>
      <c r="AD83" s="29" t="s">
        <v>19</v>
      </c>
      <c r="AE83" s="30" t="s">
        <v>19</v>
      </c>
      <c r="AF83" s="48" t="s">
        <v>213</v>
      </c>
      <c r="AM83" s="14"/>
    </row>
    <row r="84" spans="1:39" x14ac:dyDescent="0.25">
      <c r="A84" s="42" t="s">
        <v>115</v>
      </c>
      <c r="B84" s="21">
        <v>40765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6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10"/>
        <v>0</v>
      </c>
      <c r="R84" s="61"/>
      <c r="S84" s="61"/>
      <c r="T84" s="61"/>
      <c r="U84" s="61"/>
      <c r="V84" s="61"/>
      <c r="W84" s="61"/>
      <c r="X84" s="29" t="s">
        <v>19</v>
      </c>
      <c r="Y84" s="29" t="s">
        <v>19</v>
      </c>
      <c r="Z84" s="29" t="s">
        <v>19</v>
      </c>
      <c r="AA84" s="29" t="s">
        <v>19</v>
      </c>
      <c r="AB84" s="29" t="s">
        <v>19</v>
      </c>
      <c r="AC84" s="29" t="s">
        <v>19</v>
      </c>
      <c r="AD84" s="29" t="s">
        <v>19</v>
      </c>
      <c r="AE84" s="30" t="s">
        <v>19</v>
      </c>
      <c r="AF84" s="48"/>
      <c r="AM84" s="14"/>
    </row>
    <row r="85" spans="1:39" x14ac:dyDescent="0.25">
      <c r="A85" s="42" t="s">
        <v>115</v>
      </c>
      <c r="B85" s="21">
        <v>40771</v>
      </c>
      <c r="C85" s="11">
        <v>1</v>
      </c>
      <c r="D85" s="11">
        <v>0</v>
      </c>
      <c r="E85" s="11">
        <v>0</v>
      </c>
      <c r="F85" s="11">
        <v>0</v>
      </c>
      <c r="G85" s="11">
        <v>0</v>
      </c>
      <c r="H85" s="16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10"/>
        <v>1</v>
      </c>
      <c r="R85" s="61"/>
      <c r="S85" s="61"/>
      <c r="T85" s="61"/>
      <c r="U85" s="61"/>
      <c r="V85" s="61"/>
      <c r="W85" s="61"/>
      <c r="X85" s="29" t="s">
        <v>19</v>
      </c>
      <c r="Y85" s="29" t="s">
        <v>19</v>
      </c>
      <c r="Z85" s="29" t="s">
        <v>19</v>
      </c>
      <c r="AA85" s="29" t="s">
        <v>19</v>
      </c>
      <c r="AB85" s="29" t="s">
        <v>19</v>
      </c>
      <c r="AC85" s="29" t="s">
        <v>19</v>
      </c>
      <c r="AD85" s="29" t="s">
        <v>19</v>
      </c>
      <c r="AE85" s="30" t="s">
        <v>19</v>
      </c>
      <c r="AF85" s="48"/>
      <c r="AM85" s="14"/>
    </row>
    <row r="86" spans="1:39" x14ac:dyDescent="0.25">
      <c r="A86" s="42" t="s">
        <v>115</v>
      </c>
      <c r="B86" s="21">
        <v>40778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6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10"/>
        <v>0</v>
      </c>
      <c r="R86" s="61"/>
      <c r="S86" s="61"/>
      <c r="T86" s="61"/>
      <c r="U86" s="61"/>
      <c r="V86" s="61"/>
      <c r="W86" s="61"/>
      <c r="X86" s="29" t="s">
        <v>19</v>
      </c>
      <c r="Y86" s="29" t="s">
        <v>19</v>
      </c>
      <c r="Z86" s="29" t="s">
        <v>19</v>
      </c>
      <c r="AA86" s="29" t="s">
        <v>19</v>
      </c>
      <c r="AB86" s="29" t="s">
        <v>19</v>
      </c>
      <c r="AC86" s="29" t="s">
        <v>19</v>
      </c>
      <c r="AD86" s="29" t="s">
        <v>19</v>
      </c>
      <c r="AE86" s="30" t="s">
        <v>19</v>
      </c>
      <c r="AF86" s="48"/>
      <c r="AM86" s="14"/>
    </row>
    <row r="87" spans="1:39" x14ac:dyDescent="0.25">
      <c r="A87" s="42" t="s">
        <v>115</v>
      </c>
      <c r="B87" s="21">
        <v>40800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6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10"/>
        <v>0</v>
      </c>
      <c r="R87" s="61"/>
      <c r="S87" s="61"/>
      <c r="T87" s="61"/>
      <c r="U87" s="61"/>
      <c r="V87" s="61"/>
      <c r="W87" s="61"/>
      <c r="X87" s="29" t="s">
        <v>19</v>
      </c>
      <c r="Y87" s="29" t="s">
        <v>19</v>
      </c>
      <c r="Z87" s="29" t="s">
        <v>19</v>
      </c>
      <c r="AA87" s="29" t="s">
        <v>19</v>
      </c>
      <c r="AB87" s="29" t="s">
        <v>19</v>
      </c>
      <c r="AC87" s="29" t="s">
        <v>19</v>
      </c>
      <c r="AD87" s="29" t="s">
        <v>19</v>
      </c>
      <c r="AE87" s="30" t="s">
        <v>19</v>
      </c>
      <c r="AF87" s="48"/>
      <c r="AM87" s="14"/>
    </row>
    <row r="88" spans="1:39" x14ac:dyDescent="0.25">
      <c r="A88" s="42" t="s">
        <v>115</v>
      </c>
      <c r="B88" s="21">
        <v>40808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6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10"/>
        <v>0</v>
      </c>
      <c r="R88" s="61"/>
      <c r="S88" s="61"/>
      <c r="T88" s="61"/>
      <c r="U88" s="61"/>
      <c r="V88" s="61"/>
      <c r="W88" s="61"/>
      <c r="X88" s="29" t="s">
        <v>19</v>
      </c>
      <c r="Y88" s="29" t="s">
        <v>19</v>
      </c>
      <c r="Z88" s="29" t="s">
        <v>19</v>
      </c>
      <c r="AA88" s="29" t="s">
        <v>19</v>
      </c>
      <c r="AB88" s="29" t="s">
        <v>19</v>
      </c>
      <c r="AC88" s="29" t="s">
        <v>19</v>
      </c>
      <c r="AD88" s="29" t="s">
        <v>19</v>
      </c>
      <c r="AE88" s="30" t="s">
        <v>19</v>
      </c>
      <c r="AF88" s="48"/>
      <c r="AM88" s="14"/>
    </row>
    <row r="89" spans="1:39" x14ac:dyDescent="0.25">
      <c r="A89" s="42" t="s">
        <v>115</v>
      </c>
      <c r="B89" s="21">
        <v>40814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6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10"/>
        <v>0</v>
      </c>
      <c r="R89" s="61"/>
      <c r="S89" s="61"/>
      <c r="T89" s="61"/>
      <c r="U89" s="61"/>
      <c r="V89" s="61"/>
      <c r="W89" s="61"/>
      <c r="X89" s="29" t="s">
        <v>19</v>
      </c>
      <c r="Y89" s="29" t="s">
        <v>19</v>
      </c>
      <c r="Z89" s="29" t="s">
        <v>19</v>
      </c>
      <c r="AA89" s="29" t="s">
        <v>19</v>
      </c>
      <c r="AB89" s="29" t="s">
        <v>19</v>
      </c>
      <c r="AC89" s="29" t="s">
        <v>19</v>
      </c>
      <c r="AD89" s="29" t="s">
        <v>19</v>
      </c>
      <c r="AE89" s="30" t="s">
        <v>19</v>
      </c>
      <c r="AF89" s="48"/>
      <c r="AM89" s="14"/>
    </row>
    <row r="90" spans="1:39" x14ac:dyDescent="0.25">
      <c r="A90" s="42" t="s">
        <v>115</v>
      </c>
      <c r="B90" s="21">
        <v>40822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6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ref="Q90:Q95" si="11">SUM(C90:P90)</f>
        <v>0</v>
      </c>
      <c r="R90" s="61"/>
      <c r="S90" s="61"/>
      <c r="T90" s="61"/>
      <c r="U90" s="61"/>
      <c r="V90" s="61"/>
      <c r="W90" s="61"/>
      <c r="X90" s="29" t="s">
        <v>19</v>
      </c>
      <c r="Y90" s="29" t="s">
        <v>19</v>
      </c>
      <c r="Z90" s="29" t="s">
        <v>19</v>
      </c>
      <c r="AA90" s="29" t="s">
        <v>19</v>
      </c>
      <c r="AB90" s="29" t="s">
        <v>19</v>
      </c>
      <c r="AC90" s="29" t="s">
        <v>19</v>
      </c>
      <c r="AD90" s="29" t="s">
        <v>19</v>
      </c>
      <c r="AE90" s="30" t="s">
        <v>19</v>
      </c>
      <c r="AF90" s="48"/>
      <c r="AM90" s="14"/>
    </row>
    <row r="91" spans="1:39" x14ac:dyDescent="0.25">
      <c r="A91" s="42" t="s">
        <v>115</v>
      </c>
      <c r="B91" s="21">
        <v>40826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6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11"/>
        <v>0</v>
      </c>
      <c r="R91" s="61"/>
      <c r="S91" s="61"/>
      <c r="T91" s="61"/>
      <c r="U91" s="61"/>
      <c r="V91" s="61"/>
      <c r="W91" s="61"/>
      <c r="X91" s="29" t="s">
        <v>19</v>
      </c>
      <c r="Y91" s="29" t="s">
        <v>19</v>
      </c>
      <c r="Z91" s="29" t="s">
        <v>19</v>
      </c>
      <c r="AA91" s="29" t="s">
        <v>19</v>
      </c>
      <c r="AB91" s="29" t="s">
        <v>19</v>
      </c>
      <c r="AC91" s="29" t="s">
        <v>19</v>
      </c>
      <c r="AD91" s="29" t="s">
        <v>19</v>
      </c>
      <c r="AE91" s="30" t="s">
        <v>19</v>
      </c>
      <c r="AF91" s="48"/>
      <c r="AM91" s="14"/>
    </row>
    <row r="92" spans="1:39" x14ac:dyDescent="0.25">
      <c r="A92" s="42" t="s">
        <v>115</v>
      </c>
      <c r="B92" s="21">
        <v>40836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6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si="11"/>
        <v>0</v>
      </c>
      <c r="R92" s="61"/>
      <c r="S92" s="61"/>
      <c r="T92" s="61"/>
      <c r="U92" s="61"/>
      <c r="V92" s="61"/>
      <c r="W92" s="61"/>
      <c r="X92" s="29" t="s">
        <v>19</v>
      </c>
      <c r="Y92" s="29" t="s">
        <v>19</v>
      </c>
      <c r="Z92" s="29" t="s">
        <v>19</v>
      </c>
      <c r="AA92" s="29" t="s">
        <v>19</v>
      </c>
      <c r="AB92" s="29" t="s">
        <v>19</v>
      </c>
      <c r="AC92" s="29" t="s">
        <v>19</v>
      </c>
      <c r="AD92" s="29" t="s">
        <v>19</v>
      </c>
      <c r="AE92" s="30" t="s">
        <v>19</v>
      </c>
      <c r="AF92" s="48"/>
      <c r="AM92" s="14"/>
    </row>
    <row r="93" spans="1:39" x14ac:dyDescent="0.25">
      <c r="A93" s="42" t="s">
        <v>115</v>
      </c>
      <c r="B93" s="21">
        <v>40848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6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1"/>
        <v>0</v>
      </c>
      <c r="R93" s="61"/>
      <c r="S93" s="61"/>
      <c r="T93" s="61"/>
      <c r="U93" s="61"/>
      <c r="V93" s="61"/>
      <c r="W93" s="61"/>
      <c r="X93" s="29" t="s">
        <v>19</v>
      </c>
      <c r="Y93" s="29" t="s">
        <v>19</v>
      </c>
      <c r="Z93" s="29" t="s">
        <v>19</v>
      </c>
      <c r="AA93" s="29" t="s">
        <v>19</v>
      </c>
      <c r="AB93" s="29" t="s">
        <v>19</v>
      </c>
      <c r="AC93" s="29" t="s">
        <v>19</v>
      </c>
      <c r="AD93" s="29" t="s">
        <v>19</v>
      </c>
      <c r="AE93" s="30" t="s">
        <v>19</v>
      </c>
      <c r="AF93" s="48"/>
      <c r="AM93" s="14"/>
    </row>
    <row r="94" spans="1:39" x14ac:dyDescent="0.25">
      <c r="A94" s="42" t="s">
        <v>115</v>
      </c>
      <c r="B94" s="21">
        <v>40855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6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1"/>
        <v>0</v>
      </c>
      <c r="R94" s="61"/>
      <c r="S94" s="61"/>
      <c r="T94" s="61"/>
      <c r="U94" s="61"/>
      <c r="V94" s="61"/>
      <c r="W94" s="61"/>
      <c r="X94" s="29" t="s">
        <v>19</v>
      </c>
      <c r="Y94" s="29" t="s">
        <v>19</v>
      </c>
      <c r="Z94" s="29" t="s">
        <v>19</v>
      </c>
      <c r="AA94" s="29" t="s">
        <v>19</v>
      </c>
      <c r="AB94" s="29" t="s">
        <v>19</v>
      </c>
      <c r="AC94" s="29" t="s">
        <v>19</v>
      </c>
      <c r="AD94" s="29" t="s">
        <v>19</v>
      </c>
      <c r="AE94" s="30" t="s">
        <v>19</v>
      </c>
      <c r="AF94" s="48"/>
      <c r="AM94" s="14"/>
    </row>
    <row r="95" spans="1:39" x14ac:dyDescent="0.25">
      <c r="A95" s="42" t="s">
        <v>115</v>
      </c>
      <c r="B95" s="21">
        <v>40878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6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1"/>
        <v>0</v>
      </c>
      <c r="R95" s="61"/>
      <c r="S95" s="61"/>
      <c r="T95" s="61"/>
      <c r="U95" s="61"/>
      <c r="V95" s="61"/>
      <c r="W95" s="61"/>
      <c r="X95" s="29" t="s">
        <v>19</v>
      </c>
      <c r="Y95" s="29" t="s">
        <v>19</v>
      </c>
      <c r="Z95" s="29" t="s">
        <v>19</v>
      </c>
      <c r="AA95" s="29" t="s">
        <v>19</v>
      </c>
      <c r="AB95" s="29" t="s">
        <v>19</v>
      </c>
      <c r="AC95" s="29" t="s">
        <v>19</v>
      </c>
      <c r="AD95" s="29" t="s">
        <v>19</v>
      </c>
      <c r="AE95" s="30" t="s">
        <v>19</v>
      </c>
      <c r="AF95" s="48"/>
      <c r="AM95" s="14"/>
    </row>
    <row r="96" spans="1:39" x14ac:dyDescent="0.25">
      <c r="A96" s="42" t="s">
        <v>115</v>
      </c>
      <c r="B96" s="21">
        <v>40885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6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>SUM(C96:P96)</f>
        <v>0</v>
      </c>
      <c r="R96" s="61"/>
      <c r="S96" s="61"/>
      <c r="T96" s="61"/>
      <c r="U96" s="61"/>
      <c r="V96" s="61"/>
      <c r="W96" s="61"/>
      <c r="X96" s="29" t="s">
        <v>19</v>
      </c>
      <c r="Y96" s="29" t="s">
        <v>19</v>
      </c>
      <c r="Z96" s="29" t="s">
        <v>19</v>
      </c>
      <c r="AA96" s="29" t="s">
        <v>19</v>
      </c>
      <c r="AB96" s="29" t="s">
        <v>19</v>
      </c>
      <c r="AC96" s="29" t="s">
        <v>19</v>
      </c>
      <c r="AD96" s="29" t="s">
        <v>19</v>
      </c>
      <c r="AE96" s="30" t="s">
        <v>19</v>
      </c>
      <c r="AF96" s="48"/>
      <c r="AM96" s="14"/>
    </row>
    <row r="97" spans="1:39" x14ac:dyDescent="0.25">
      <c r="A97" s="42" t="s">
        <v>115</v>
      </c>
      <c r="B97" s="21">
        <v>40892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6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>SUM(C97:P97)</f>
        <v>0</v>
      </c>
      <c r="R97" s="61"/>
      <c r="S97" s="61"/>
      <c r="T97" s="61"/>
      <c r="U97" s="61"/>
      <c r="V97" s="61"/>
      <c r="W97" s="61"/>
      <c r="X97" s="29" t="s">
        <v>19</v>
      </c>
      <c r="Y97" s="29" t="s">
        <v>19</v>
      </c>
      <c r="Z97" s="29" t="s">
        <v>19</v>
      </c>
      <c r="AA97" s="29" t="s">
        <v>19</v>
      </c>
      <c r="AB97" s="29" t="s">
        <v>19</v>
      </c>
      <c r="AC97" s="29" t="s">
        <v>19</v>
      </c>
      <c r="AD97" s="29" t="s">
        <v>19</v>
      </c>
      <c r="AE97" s="30" t="s">
        <v>19</v>
      </c>
      <c r="AF97" s="48"/>
      <c r="AM97" s="14"/>
    </row>
    <row r="98" spans="1:39" x14ac:dyDescent="0.25">
      <c r="A98" s="42" t="s">
        <v>115</v>
      </c>
      <c r="B98" s="21">
        <v>40899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6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>SUM(C98:P98)</f>
        <v>0</v>
      </c>
      <c r="R98" s="61"/>
      <c r="S98" s="61"/>
      <c r="T98" s="61"/>
      <c r="U98" s="61"/>
      <c r="V98" s="61"/>
      <c r="W98" s="61"/>
      <c r="X98" s="29" t="s">
        <v>19</v>
      </c>
      <c r="Y98" s="29" t="s">
        <v>19</v>
      </c>
      <c r="Z98" s="29" t="s">
        <v>19</v>
      </c>
      <c r="AA98" s="29" t="s">
        <v>19</v>
      </c>
      <c r="AB98" s="29" t="s">
        <v>19</v>
      </c>
      <c r="AC98" s="29" t="s">
        <v>19</v>
      </c>
      <c r="AD98" s="29" t="s">
        <v>19</v>
      </c>
      <c r="AE98" s="30" t="s">
        <v>19</v>
      </c>
      <c r="AF98" s="48"/>
      <c r="AM98" s="14"/>
    </row>
    <row r="99" spans="1:39" x14ac:dyDescent="0.25">
      <c r="A99" s="42" t="s">
        <v>115</v>
      </c>
      <c r="B99" s="21"/>
      <c r="C99" s="11"/>
      <c r="D99" s="11"/>
      <c r="E99" s="11"/>
      <c r="F99" s="11"/>
      <c r="G99" s="11"/>
      <c r="H99" s="16"/>
      <c r="I99" s="16"/>
      <c r="J99" s="16"/>
      <c r="K99" s="16"/>
      <c r="L99" s="16"/>
      <c r="M99" s="16"/>
      <c r="N99" s="16"/>
      <c r="O99" s="16"/>
      <c r="P99" s="16"/>
      <c r="Q99" s="66"/>
      <c r="R99" s="61"/>
      <c r="S99" s="61"/>
      <c r="T99" s="61"/>
      <c r="U99" s="61"/>
      <c r="V99" s="61"/>
      <c r="W99" s="61"/>
      <c r="X99" s="29" t="s">
        <v>19</v>
      </c>
      <c r="Y99" s="29" t="s">
        <v>19</v>
      </c>
      <c r="Z99" s="29" t="s">
        <v>19</v>
      </c>
      <c r="AA99" s="29" t="s">
        <v>19</v>
      </c>
      <c r="AB99" s="29" t="s">
        <v>19</v>
      </c>
      <c r="AC99" s="29" t="s">
        <v>19</v>
      </c>
      <c r="AD99" s="29" t="s">
        <v>19</v>
      </c>
      <c r="AE99" s="30" t="s">
        <v>19</v>
      </c>
      <c r="AF99" s="48"/>
      <c r="AM99" s="14"/>
    </row>
    <row r="100" spans="1:39" x14ac:dyDescent="0.25">
      <c r="A100" s="42"/>
      <c r="B100" s="21"/>
      <c r="C100" s="16"/>
      <c r="D100" s="11"/>
      <c r="E100" s="11"/>
      <c r="F100" s="16"/>
      <c r="G100" s="16"/>
      <c r="H100" s="11"/>
      <c r="I100" s="16"/>
      <c r="J100" s="16"/>
      <c r="K100" s="16"/>
      <c r="L100" s="16"/>
      <c r="M100" s="16"/>
      <c r="N100" s="16"/>
      <c r="O100" s="16"/>
      <c r="P100" s="24"/>
      <c r="Q100" s="66"/>
      <c r="R100" s="28"/>
      <c r="X100" s="16"/>
      <c r="Y100" s="16"/>
      <c r="Z100" s="16"/>
      <c r="AA100" s="16"/>
      <c r="AB100" s="16"/>
      <c r="AC100" s="16"/>
      <c r="AD100" s="16"/>
      <c r="AE100" s="19"/>
      <c r="AM100" s="14"/>
    </row>
    <row r="101" spans="1:39" x14ac:dyDescent="0.25">
      <c r="A101" t="s">
        <v>15</v>
      </c>
      <c r="B101" s="21">
        <v>40568</v>
      </c>
      <c r="C101" s="16">
        <v>190</v>
      </c>
      <c r="D101" s="11">
        <v>95</v>
      </c>
      <c r="E101" s="16" t="s">
        <v>19</v>
      </c>
      <c r="F101" s="16">
        <v>184</v>
      </c>
      <c r="G101" s="16" t="s">
        <v>19</v>
      </c>
      <c r="H101" s="16" t="s">
        <v>19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ref="Q101:Q106" si="12">SUM(C101:P101)</f>
        <v>469</v>
      </c>
      <c r="R101" s="15">
        <v>264.7</v>
      </c>
      <c r="S101" s="15">
        <v>369.7</v>
      </c>
      <c r="T101" s="15">
        <v>0</v>
      </c>
      <c r="U101" s="15">
        <v>319.5</v>
      </c>
      <c r="V101" s="15">
        <v>664.5</v>
      </c>
      <c r="W101" s="15">
        <v>543.79999999999995</v>
      </c>
      <c r="X101" s="10" t="s">
        <v>168</v>
      </c>
      <c r="Y101" s="16"/>
      <c r="Z101" s="16"/>
      <c r="AA101" s="16"/>
      <c r="AB101" s="16"/>
      <c r="AC101" s="16"/>
      <c r="AD101" s="16"/>
      <c r="AE101" s="19"/>
      <c r="AF101" s="48" t="s">
        <v>167</v>
      </c>
      <c r="AM101" s="14"/>
    </row>
    <row r="102" spans="1:39" s="11" customFormat="1" x14ac:dyDescent="0.25">
      <c r="A102" s="10" t="s">
        <v>15</v>
      </c>
      <c r="B102" s="21">
        <v>40598</v>
      </c>
      <c r="C102" s="16">
        <v>23</v>
      </c>
      <c r="D102" s="11">
        <v>7</v>
      </c>
      <c r="E102" s="16" t="s">
        <v>19</v>
      </c>
      <c r="F102" s="16">
        <v>10</v>
      </c>
      <c r="G102" s="16">
        <v>1</v>
      </c>
      <c r="H102" s="11">
        <v>72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2"/>
        <v>113</v>
      </c>
      <c r="R102" s="31">
        <v>208.3</v>
      </c>
      <c r="S102" s="31">
        <v>206.9</v>
      </c>
      <c r="T102" s="29" t="s">
        <v>19</v>
      </c>
      <c r="U102" s="31">
        <v>373.1</v>
      </c>
      <c r="V102" s="31">
        <v>468.9</v>
      </c>
      <c r="W102" s="31">
        <v>420.2</v>
      </c>
      <c r="X102" s="29" t="s">
        <v>19</v>
      </c>
      <c r="Y102" s="29" t="s">
        <v>19</v>
      </c>
      <c r="Z102" s="29" t="s">
        <v>19</v>
      </c>
      <c r="AA102" s="29" t="s">
        <v>19</v>
      </c>
      <c r="AB102" s="29" t="s">
        <v>19</v>
      </c>
      <c r="AC102" s="29" t="s">
        <v>19</v>
      </c>
      <c r="AD102" s="29" t="s">
        <v>19</v>
      </c>
      <c r="AE102" s="30" t="s">
        <v>19</v>
      </c>
      <c r="AF102" s="68" t="s">
        <v>180</v>
      </c>
      <c r="AM102" s="55"/>
    </row>
    <row r="103" spans="1:39" s="11" customFormat="1" x14ac:dyDescent="0.25">
      <c r="A103" s="10" t="s">
        <v>15</v>
      </c>
      <c r="B103" s="21">
        <v>40631</v>
      </c>
      <c r="C103" s="16">
        <v>8</v>
      </c>
      <c r="D103" s="11">
        <v>6</v>
      </c>
      <c r="E103" s="16" t="s">
        <v>19</v>
      </c>
      <c r="F103" s="16">
        <v>3</v>
      </c>
      <c r="G103" s="16" t="s">
        <v>19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2"/>
        <v>17</v>
      </c>
      <c r="R103" s="31">
        <v>703.3</v>
      </c>
      <c r="S103" s="31">
        <v>692.3</v>
      </c>
      <c r="T103" s="29" t="s">
        <v>19</v>
      </c>
      <c r="U103" s="31">
        <v>528.9</v>
      </c>
      <c r="V103" s="31">
        <v>258.2</v>
      </c>
      <c r="W103" s="31">
        <v>589.79999999999995</v>
      </c>
      <c r="X103" s="68" t="s">
        <v>182</v>
      </c>
      <c r="Y103" s="29"/>
      <c r="Z103" s="29"/>
      <c r="AA103" s="29"/>
      <c r="AB103" s="29" t="s">
        <v>19</v>
      </c>
      <c r="AC103" s="29" t="s">
        <v>19</v>
      </c>
      <c r="AD103" s="29" t="s">
        <v>19</v>
      </c>
      <c r="AE103" s="30" t="s">
        <v>19</v>
      </c>
      <c r="AF103" s="10" t="s">
        <v>183</v>
      </c>
      <c r="AM103" s="55"/>
    </row>
    <row r="104" spans="1:39" s="11" customFormat="1" x14ac:dyDescent="0.25">
      <c r="A104" s="10" t="s">
        <v>15</v>
      </c>
      <c r="B104" s="21">
        <v>40658</v>
      </c>
      <c r="C104" s="16">
        <v>17</v>
      </c>
      <c r="D104" s="11">
        <v>26</v>
      </c>
      <c r="E104" s="16" t="s">
        <v>19</v>
      </c>
      <c r="F104" s="16">
        <v>33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2"/>
        <v>76</v>
      </c>
      <c r="R104" s="31">
        <v>653.4</v>
      </c>
      <c r="S104" s="31">
        <v>653.20000000000005</v>
      </c>
      <c r="T104" s="29" t="s">
        <v>19</v>
      </c>
      <c r="U104" s="29">
        <v>653</v>
      </c>
      <c r="V104" s="29" t="s">
        <v>19</v>
      </c>
      <c r="W104" s="29" t="s">
        <v>19</v>
      </c>
      <c r="X104" s="70" t="s">
        <v>191</v>
      </c>
      <c r="Y104" s="29"/>
      <c r="Z104" s="29"/>
      <c r="AA104" s="29" t="s">
        <v>19</v>
      </c>
      <c r="AB104" s="29" t="s">
        <v>19</v>
      </c>
      <c r="AC104" s="29" t="s">
        <v>19</v>
      </c>
      <c r="AD104" s="29" t="s">
        <v>19</v>
      </c>
      <c r="AE104" s="30" t="s">
        <v>19</v>
      </c>
      <c r="AF104" s="10" t="s">
        <v>192</v>
      </c>
      <c r="AM104" s="55"/>
    </row>
    <row r="105" spans="1:39" s="11" customFormat="1" x14ac:dyDescent="0.25">
      <c r="A105" s="10" t="s">
        <v>15</v>
      </c>
      <c r="B105" s="21">
        <v>40659</v>
      </c>
      <c r="C105" s="16" t="s">
        <v>19</v>
      </c>
      <c r="D105" s="16" t="s">
        <v>19</v>
      </c>
      <c r="E105" s="16" t="s">
        <v>19</v>
      </c>
      <c r="F105" s="16" t="s">
        <v>19</v>
      </c>
      <c r="G105" s="16" t="s">
        <v>19</v>
      </c>
      <c r="H105" s="11">
        <v>31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2"/>
        <v>31</v>
      </c>
      <c r="R105" s="29" t="s">
        <v>19</v>
      </c>
      <c r="S105" s="29" t="s">
        <v>19</v>
      </c>
      <c r="T105" s="29" t="s">
        <v>19</v>
      </c>
      <c r="U105" s="29" t="s">
        <v>19</v>
      </c>
      <c r="V105" s="29" t="s">
        <v>19</v>
      </c>
      <c r="W105" s="31">
        <v>672.7</v>
      </c>
      <c r="X105" s="29" t="s">
        <v>19</v>
      </c>
      <c r="Y105" s="29" t="s">
        <v>19</v>
      </c>
      <c r="Z105" s="29" t="s">
        <v>19</v>
      </c>
      <c r="AA105" s="29" t="s">
        <v>19</v>
      </c>
      <c r="AB105" s="29" t="s">
        <v>19</v>
      </c>
      <c r="AC105" s="29" t="s">
        <v>19</v>
      </c>
      <c r="AD105" s="29" t="s">
        <v>19</v>
      </c>
      <c r="AE105" s="30" t="s">
        <v>19</v>
      </c>
      <c r="AF105" s="10" t="s">
        <v>193</v>
      </c>
      <c r="AM105" s="55"/>
    </row>
    <row r="106" spans="1:39" s="11" customFormat="1" x14ac:dyDescent="0.25">
      <c r="A106" s="10" t="s">
        <v>15</v>
      </c>
      <c r="B106" s="21">
        <v>40686</v>
      </c>
      <c r="C106" s="16">
        <v>18</v>
      </c>
      <c r="D106" s="16">
        <v>46</v>
      </c>
      <c r="E106" s="16">
        <v>0</v>
      </c>
      <c r="F106" s="16">
        <v>39</v>
      </c>
      <c r="G106" s="16">
        <v>36</v>
      </c>
      <c r="H106" s="11">
        <v>44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2"/>
        <v>183</v>
      </c>
      <c r="R106" s="29">
        <v>679.9</v>
      </c>
      <c r="S106" s="29">
        <v>679.9</v>
      </c>
      <c r="T106" s="29">
        <v>92.2</v>
      </c>
      <c r="U106" s="31">
        <v>675.9</v>
      </c>
      <c r="V106" s="31">
        <v>357.2</v>
      </c>
      <c r="W106" s="31">
        <v>652.4</v>
      </c>
      <c r="X106" s="29" t="s">
        <v>19</v>
      </c>
      <c r="Y106" s="29" t="s">
        <v>19</v>
      </c>
      <c r="Z106" s="29" t="s">
        <v>19</v>
      </c>
      <c r="AA106" s="29" t="s">
        <v>19</v>
      </c>
      <c r="AB106" s="29" t="s">
        <v>19</v>
      </c>
      <c r="AC106" s="29" t="s">
        <v>19</v>
      </c>
      <c r="AD106" s="29" t="s">
        <v>19</v>
      </c>
      <c r="AE106" s="30" t="s">
        <v>19</v>
      </c>
      <c r="AF106" s="10"/>
      <c r="AM106" s="55"/>
    </row>
    <row r="107" spans="1:39" s="11" customFormat="1" x14ac:dyDescent="0.25">
      <c r="A107" s="10" t="s">
        <v>15</v>
      </c>
      <c r="B107" s="21">
        <v>40721</v>
      </c>
      <c r="C107" s="16">
        <v>5</v>
      </c>
      <c r="D107" s="16">
        <v>2</v>
      </c>
      <c r="E107" s="16">
        <v>4</v>
      </c>
      <c r="F107" s="16">
        <v>10</v>
      </c>
      <c r="G107" s="16">
        <v>17</v>
      </c>
      <c r="H107" s="16" t="s">
        <v>19</v>
      </c>
      <c r="I107" s="16" t="s">
        <v>19</v>
      </c>
      <c r="J107" s="16" t="s">
        <v>19</v>
      </c>
      <c r="K107" s="16" t="s">
        <v>19</v>
      </c>
      <c r="L107" s="16" t="s">
        <v>19</v>
      </c>
      <c r="M107" s="16" t="s">
        <v>19</v>
      </c>
      <c r="N107" s="16" t="s">
        <v>19</v>
      </c>
      <c r="O107" s="16" t="s">
        <v>19</v>
      </c>
      <c r="P107" s="16" t="s">
        <v>19</v>
      </c>
      <c r="Q107" s="66">
        <f t="shared" ref="Q107:Q112" si="13">SUM(C107:P107)</f>
        <v>38</v>
      </c>
      <c r="R107" s="29">
        <v>719.9</v>
      </c>
      <c r="S107" s="29">
        <v>822</v>
      </c>
      <c r="T107" s="29">
        <v>812.7</v>
      </c>
      <c r="U107" s="29">
        <v>822</v>
      </c>
      <c r="V107" s="29">
        <v>822</v>
      </c>
      <c r="W107" s="29" t="s">
        <v>19</v>
      </c>
      <c r="X107" s="29" t="s">
        <v>19</v>
      </c>
      <c r="Y107" s="29" t="s">
        <v>19</v>
      </c>
      <c r="Z107" s="29" t="s">
        <v>19</v>
      </c>
      <c r="AA107" s="29" t="s">
        <v>19</v>
      </c>
      <c r="AB107" s="29" t="s">
        <v>19</v>
      </c>
      <c r="AC107" s="29" t="s">
        <v>19</v>
      </c>
      <c r="AD107" s="29" t="s">
        <v>19</v>
      </c>
      <c r="AE107" s="30" t="s">
        <v>19</v>
      </c>
      <c r="AF107" s="10" t="s">
        <v>203</v>
      </c>
      <c r="AM107" s="55"/>
    </row>
    <row r="108" spans="1:39" s="11" customFormat="1" x14ac:dyDescent="0.25">
      <c r="A108" s="10" t="s">
        <v>15</v>
      </c>
      <c r="B108" s="21">
        <v>40752</v>
      </c>
      <c r="C108" s="16">
        <v>5</v>
      </c>
      <c r="D108" s="16">
        <v>4</v>
      </c>
      <c r="E108" s="16">
        <v>9</v>
      </c>
      <c r="F108" s="16">
        <v>8</v>
      </c>
      <c r="G108" s="16">
        <v>15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si="13"/>
        <v>41</v>
      </c>
      <c r="R108" s="29">
        <v>731</v>
      </c>
      <c r="S108" s="29">
        <v>731</v>
      </c>
      <c r="T108" s="29">
        <v>717.5</v>
      </c>
      <c r="U108" s="29">
        <v>574</v>
      </c>
      <c r="V108" s="29">
        <v>482.3</v>
      </c>
      <c r="W108" s="29" t="s">
        <v>19</v>
      </c>
      <c r="X108" s="29" t="s">
        <v>19</v>
      </c>
      <c r="Y108" s="29" t="s">
        <v>19</v>
      </c>
      <c r="Z108" s="29" t="s">
        <v>19</v>
      </c>
      <c r="AA108" s="29" t="s">
        <v>19</v>
      </c>
      <c r="AB108" s="29" t="s">
        <v>19</v>
      </c>
      <c r="AC108" s="29" t="s">
        <v>19</v>
      </c>
      <c r="AD108" s="29" t="s">
        <v>19</v>
      </c>
      <c r="AE108" s="30" t="s">
        <v>19</v>
      </c>
      <c r="AF108" s="10"/>
      <c r="AM108" s="55"/>
    </row>
    <row r="109" spans="1:39" s="11" customFormat="1" x14ac:dyDescent="0.25">
      <c r="A109" s="10" t="s">
        <v>15</v>
      </c>
      <c r="B109" s="21">
        <v>40784</v>
      </c>
      <c r="C109" s="16">
        <v>1</v>
      </c>
      <c r="D109" s="16">
        <v>0</v>
      </c>
      <c r="E109" s="16">
        <v>0</v>
      </c>
      <c r="F109" s="16" t="s">
        <v>19</v>
      </c>
      <c r="G109" s="16">
        <v>3</v>
      </c>
      <c r="H109" s="16">
        <v>0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3"/>
        <v>4</v>
      </c>
      <c r="R109" s="29">
        <v>355.3</v>
      </c>
      <c r="S109" s="29">
        <v>164.5</v>
      </c>
      <c r="T109" s="29">
        <v>49.1</v>
      </c>
      <c r="U109" s="29" t="s">
        <v>19</v>
      </c>
      <c r="V109" s="29">
        <v>183.3</v>
      </c>
      <c r="W109" s="29">
        <v>0</v>
      </c>
      <c r="X109" s="29" t="s">
        <v>19</v>
      </c>
      <c r="Y109" s="29" t="s">
        <v>19</v>
      </c>
      <c r="Z109" s="29" t="s">
        <v>19</v>
      </c>
      <c r="AA109" s="29" t="s">
        <v>19</v>
      </c>
      <c r="AB109" s="29" t="s">
        <v>19</v>
      </c>
      <c r="AC109" s="29" t="s">
        <v>19</v>
      </c>
      <c r="AD109" s="29" t="s">
        <v>19</v>
      </c>
      <c r="AE109" s="30" t="s">
        <v>19</v>
      </c>
      <c r="AF109" s="10" t="s">
        <v>219</v>
      </c>
      <c r="AM109" s="55"/>
    </row>
    <row r="110" spans="1:39" s="11" customFormat="1" x14ac:dyDescent="0.25">
      <c r="A110" s="10" t="s">
        <v>15</v>
      </c>
      <c r="B110" s="21">
        <v>40834</v>
      </c>
      <c r="C110" s="16">
        <v>0</v>
      </c>
      <c r="D110" s="16">
        <v>0</v>
      </c>
      <c r="E110" s="16" t="s">
        <v>19</v>
      </c>
      <c r="F110" s="16" t="s">
        <v>19</v>
      </c>
      <c r="G110" s="16" t="s">
        <v>19</v>
      </c>
      <c r="H110" s="16">
        <v>0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3"/>
        <v>0</v>
      </c>
      <c r="R110" s="29">
        <v>678</v>
      </c>
      <c r="S110" s="29">
        <v>523.20000000000005</v>
      </c>
      <c r="T110" s="29" t="s">
        <v>19</v>
      </c>
      <c r="U110" s="29" t="s">
        <v>19</v>
      </c>
      <c r="V110" s="29" t="s">
        <v>19</v>
      </c>
      <c r="W110" s="29">
        <v>58</v>
      </c>
      <c r="X110" s="29" t="s">
        <v>19</v>
      </c>
      <c r="Y110" s="29" t="s">
        <v>19</v>
      </c>
      <c r="Z110" s="29" t="s">
        <v>19</v>
      </c>
      <c r="AA110" s="29" t="s">
        <v>19</v>
      </c>
      <c r="AB110" s="29" t="s">
        <v>19</v>
      </c>
      <c r="AC110" s="29" t="s">
        <v>19</v>
      </c>
      <c r="AD110" s="29" t="s">
        <v>19</v>
      </c>
      <c r="AE110" s="30" t="s">
        <v>19</v>
      </c>
      <c r="AF110" s="10" t="s">
        <v>218</v>
      </c>
      <c r="AM110" s="55"/>
    </row>
    <row r="111" spans="1:39" s="11" customFormat="1" x14ac:dyDescent="0.25">
      <c r="A111" s="10" t="s">
        <v>15</v>
      </c>
      <c r="B111" s="21">
        <v>40875</v>
      </c>
      <c r="C111" s="16">
        <v>0</v>
      </c>
      <c r="D111" s="16">
        <v>0</v>
      </c>
      <c r="E111" s="16" t="s">
        <v>19</v>
      </c>
      <c r="F111" s="16">
        <v>0</v>
      </c>
      <c r="G111" s="16">
        <v>0</v>
      </c>
      <c r="H111" s="16">
        <v>0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3"/>
        <v>0</v>
      </c>
      <c r="R111" s="29">
        <v>936.8</v>
      </c>
      <c r="S111" s="29" t="s">
        <v>19</v>
      </c>
      <c r="T111" s="29" t="s">
        <v>19</v>
      </c>
      <c r="U111" s="29">
        <v>105.6</v>
      </c>
      <c r="V111" s="29">
        <v>3.6</v>
      </c>
      <c r="W111" s="29">
        <v>99.5</v>
      </c>
      <c r="X111" s="29" t="s">
        <v>19</v>
      </c>
      <c r="Y111" s="29" t="s">
        <v>19</v>
      </c>
      <c r="Z111" s="29" t="s">
        <v>19</v>
      </c>
      <c r="AA111" s="29" t="s">
        <v>19</v>
      </c>
      <c r="AB111" s="29" t="s">
        <v>19</v>
      </c>
      <c r="AC111" s="29" t="s">
        <v>19</v>
      </c>
      <c r="AD111" s="29" t="s">
        <v>19</v>
      </c>
      <c r="AE111" s="30" t="s">
        <v>19</v>
      </c>
      <c r="AF111" s="10" t="s">
        <v>228</v>
      </c>
      <c r="AM111" s="55"/>
    </row>
    <row r="112" spans="1:39" s="11" customFormat="1" x14ac:dyDescent="0.25">
      <c r="A112" s="10" t="s">
        <v>15</v>
      </c>
      <c r="B112" s="21">
        <v>40896</v>
      </c>
      <c r="C112" s="16">
        <v>3</v>
      </c>
      <c r="D112" s="16" t="s">
        <v>19</v>
      </c>
      <c r="E112" s="16" t="s">
        <v>19</v>
      </c>
      <c r="F112" s="16">
        <v>2</v>
      </c>
      <c r="G112" s="16">
        <v>1</v>
      </c>
      <c r="H112" s="16">
        <v>0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3"/>
        <v>6</v>
      </c>
      <c r="R112" s="29">
        <v>438.9</v>
      </c>
      <c r="S112" s="29" t="s">
        <v>19</v>
      </c>
      <c r="T112" s="29" t="s">
        <v>19</v>
      </c>
      <c r="U112" s="29">
        <v>78.099999999999994</v>
      </c>
      <c r="V112" s="29">
        <v>141.19999999999999</v>
      </c>
      <c r="W112" s="29">
        <v>52.6</v>
      </c>
      <c r="X112" s="29" t="s">
        <v>19</v>
      </c>
      <c r="Y112" s="29" t="s">
        <v>19</v>
      </c>
      <c r="Z112" s="29" t="s">
        <v>19</v>
      </c>
      <c r="AA112" s="29" t="s">
        <v>19</v>
      </c>
      <c r="AB112" s="29" t="s">
        <v>19</v>
      </c>
      <c r="AC112" s="29" t="s">
        <v>19</v>
      </c>
      <c r="AD112" s="29" t="s">
        <v>19</v>
      </c>
      <c r="AE112" s="30" t="s">
        <v>19</v>
      </c>
      <c r="AF112" s="10" t="s">
        <v>228</v>
      </c>
      <c r="AM112" s="55"/>
    </row>
    <row r="113" spans="1:39" s="11" customFormat="1" x14ac:dyDescent="0.25">
      <c r="A113" s="10"/>
      <c r="B113" s="21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66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30"/>
      <c r="AF113" s="10"/>
      <c r="AM113" s="55"/>
    </row>
    <row r="114" spans="1:39" s="11" customFormat="1" x14ac:dyDescent="0.25">
      <c r="A114" s="10"/>
      <c r="B114" s="21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66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30"/>
      <c r="AF114" s="10"/>
      <c r="AM114" s="55"/>
    </row>
    <row r="115" spans="1:39" s="11" customFormat="1" x14ac:dyDescent="0.25">
      <c r="A115" s="10"/>
      <c r="B115" s="2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66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30"/>
      <c r="AF115" s="10"/>
      <c r="AM115" s="55"/>
    </row>
    <row r="116" spans="1:39" s="11" customFormat="1" x14ac:dyDescent="0.25">
      <c r="A116" s="10"/>
      <c r="B116" s="21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66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30"/>
      <c r="AF116" s="10"/>
      <c r="AM116" s="55"/>
    </row>
    <row r="117" spans="1:39" s="11" customFormat="1" x14ac:dyDescent="0.25">
      <c r="A117" s="10"/>
      <c r="B117" s="21"/>
      <c r="C117" s="16"/>
      <c r="D117"/>
      <c r="E11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66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30"/>
      <c r="AF117" s="10"/>
      <c r="AM117" s="55"/>
    </row>
    <row r="118" spans="1:39" s="11" customFormat="1" x14ac:dyDescent="0.25">
      <c r="A118" s="10"/>
      <c r="B118" s="21"/>
      <c r="C118" s="16"/>
      <c r="D118"/>
      <c r="E118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66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30"/>
      <c r="AF118" s="10"/>
      <c r="AM118" s="55"/>
    </row>
    <row r="119" spans="1:39" s="11" customFormat="1" x14ac:dyDescent="0.25">
      <c r="A119" s="10"/>
      <c r="B119" s="21"/>
      <c r="C119" s="16"/>
      <c r="D119"/>
      <c r="E119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66"/>
      <c r="R119" s="29"/>
      <c r="S119" s="29"/>
      <c r="T119" s="31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30"/>
      <c r="AF119" s="10"/>
      <c r="AM119" s="55"/>
    </row>
    <row r="120" spans="1:39" s="11" customFormat="1" x14ac:dyDescent="0.25">
      <c r="A120" s="10"/>
      <c r="B120" s="21"/>
      <c r="C120" s="16"/>
      <c r="D120"/>
      <c r="E120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66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30"/>
      <c r="AF120" s="10"/>
      <c r="AM120" s="55"/>
    </row>
    <row r="121" spans="1:39" s="11" customFormat="1" x14ac:dyDescent="0.25">
      <c r="A121" s="10"/>
      <c r="B121" s="21"/>
      <c r="C121" s="16"/>
      <c r="D121"/>
      <c r="E121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66"/>
      <c r="R121" s="29"/>
      <c r="S121" s="29"/>
      <c r="T121" s="31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30"/>
      <c r="AF121" s="10"/>
      <c r="AM121" s="55"/>
    </row>
    <row r="122" spans="1:39" s="11" customFormat="1" x14ac:dyDescent="0.25">
      <c r="A122" s="10"/>
      <c r="B122" s="21"/>
      <c r="C122" s="16"/>
      <c r="D122"/>
      <c r="E122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66"/>
      <c r="R122" s="29"/>
      <c r="S122" s="29"/>
      <c r="T122" s="31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30"/>
      <c r="AF122" s="10"/>
      <c r="AM122" s="55"/>
    </row>
  </sheetData>
  <mergeCells count="2">
    <mergeCell ref="C3:P3"/>
    <mergeCell ref="R3:AE3"/>
  </mergeCells>
  <phoneticPr fontId="1" type="noConversion"/>
  <pageMargins left="0.45" right="0.45" top="0.75" bottom="0.75" header="0.3" footer="0.3"/>
  <pageSetup paperSize="5" scale="47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31"/>
  <sheetViews>
    <sheetView topLeftCell="A73" zoomScale="90" zoomScaleNormal="90" workbookViewId="0">
      <selection activeCell="F120" sqref="F120:F121"/>
    </sheetView>
  </sheetViews>
  <sheetFormatPr defaultRowHeight="13.2" x14ac:dyDescent="0.25"/>
  <cols>
    <col min="2" max="2" width="10" customWidth="1"/>
    <col min="39" max="39" width="15.44140625" customWidth="1"/>
  </cols>
  <sheetData>
    <row r="1" spans="1:39" x14ac:dyDescent="0.25">
      <c r="A1" s="8" t="s">
        <v>234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25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25"/>
    </row>
    <row r="3" spans="1:39" x14ac:dyDescent="0.25">
      <c r="A3" t="s">
        <v>0</v>
      </c>
      <c r="B3" s="50" t="s">
        <v>1</v>
      </c>
      <c r="C3" s="365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5" t="s">
        <v>104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M3" s="25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5">
      <c r="A5" s="25" t="s">
        <v>10</v>
      </c>
      <c r="B5" s="53">
        <v>40933</v>
      </c>
      <c r="C5" s="24" t="s">
        <v>19</v>
      </c>
      <c r="D5" s="24">
        <v>0</v>
      </c>
      <c r="E5" s="33">
        <v>0</v>
      </c>
      <c r="F5" s="24">
        <v>1</v>
      </c>
      <c r="G5" s="24">
        <v>0</v>
      </c>
      <c r="H5" s="24">
        <v>0</v>
      </c>
      <c r="I5" s="24">
        <v>0</v>
      </c>
      <c r="J5" s="24">
        <v>1</v>
      </c>
      <c r="K5" s="24">
        <v>0</v>
      </c>
      <c r="L5" s="24" t="s">
        <v>19</v>
      </c>
      <c r="M5" s="24">
        <v>1</v>
      </c>
      <c r="N5" s="24">
        <v>1</v>
      </c>
      <c r="O5" s="24">
        <v>0</v>
      </c>
      <c r="P5" s="24">
        <v>3</v>
      </c>
      <c r="Q5" s="65">
        <f>SUM(C5:P5)</f>
        <v>7</v>
      </c>
      <c r="R5" s="24" t="s">
        <v>19</v>
      </c>
      <c r="S5" s="39">
        <v>844</v>
      </c>
      <c r="T5" s="39">
        <v>829</v>
      </c>
      <c r="U5" s="39">
        <v>852</v>
      </c>
      <c r="V5" s="47">
        <v>855</v>
      </c>
      <c r="W5" s="47">
        <v>861</v>
      </c>
      <c r="X5" s="47">
        <v>679</v>
      </c>
      <c r="Y5" s="47">
        <v>864</v>
      </c>
      <c r="Z5" s="47">
        <v>864</v>
      </c>
      <c r="AA5" s="24" t="s">
        <v>19</v>
      </c>
      <c r="AB5" s="47">
        <v>863</v>
      </c>
      <c r="AC5" s="47">
        <v>853</v>
      </c>
      <c r="AD5" s="47">
        <v>851</v>
      </c>
      <c r="AE5" s="82">
        <v>827</v>
      </c>
      <c r="AF5" s="38" t="s">
        <v>235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45" t="s">
        <v>19</v>
      </c>
      <c r="C6" s="37" t="s">
        <v>237</v>
      </c>
      <c r="D6" s="24"/>
      <c r="E6" s="3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80" t="s">
        <v>19</v>
      </c>
      <c r="R6" s="75"/>
      <c r="S6" s="39"/>
      <c r="T6" s="39"/>
      <c r="U6" s="39"/>
      <c r="V6" s="47"/>
      <c r="W6" s="47"/>
      <c r="X6" s="24"/>
      <c r="Y6" s="24"/>
      <c r="Z6" s="24"/>
      <c r="AA6" s="24"/>
      <c r="AB6" s="24"/>
      <c r="AC6" s="24"/>
      <c r="AD6" s="24"/>
      <c r="AE6" s="19"/>
      <c r="AF6" s="38" t="s">
        <v>236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25" t="s">
        <v>10</v>
      </c>
      <c r="B7" s="45">
        <v>40967</v>
      </c>
      <c r="C7" s="24">
        <v>2</v>
      </c>
      <c r="D7" s="24">
        <v>0</v>
      </c>
      <c r="E7" s="33">
        <v>0</v>
      </c>
      <c r="F7" s="24">
        <v>2</v>
      </c>
      <c r="G7" s="24">
        <v>19</v>
      </c>
      <c r="H7" s="24">
        <v>4</v>
      </c>
      <c r="I7" s="24">
        <v>109</v>
      </c>
      <c r="J7" s="24">
        <v>0</v>
      </c>
      <c r="K7" s="24">
        <v>1</v>
      </c>
      <c r="L7" s="24">
        <v>1</v>
      </c>
      <c r="M7" s="24">
        <v>3</v>
      </c>
      <c r="N7" s="24">
        <v>1</v>
      </c>
      <c r="O7" s="24">
        <v>0</v>
      </c>
      <c r="P7" s="24">
        <v>25</v>
      </c>
      <c r="Q7" s="66">
        <f>SUM(C7:P7)</f>
        <v>167</v>
      </c>
      <c r="R7" s="39">
        <v>110</v>
      </c>
      <c r="S7" s="39">
        <v>657</v>
      </c>
      <c r="T7" s="39">
        <v>753</v>
      </c>
      <c r="U7" s="39">
        <v>777</v>
      </c>
      <c r="V7" s="47">
        <v>788</v>
      </c>
      <c r="W7" s="47">
        <v>800</v>
      </c>
      <c r="X7" s="47">
        <v>779</v>
      </c>
      <c r="Y7" s="47">
        <v>793</v>
      </c>
      <c r="Z7" s="47">
        <v>814</v>
      </c>
      <c r="AA7" s="47">
        <v>249</v>
      </c>
      <c r="AB7" s="47">
        <v>805</v>
      </c>
      <c r="AC7" s="47">
        <v>807</v>
      </c>
      <c r="AD7" s="47">
        <v>802</v>
      </c>
      <c r="AE7" s="30">
        <v>791</v>
      </c>
      <c r="AF7" s="38" t="s">
        <v>241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45" t="s">
        <v>19</v>
      </c>
      <c r="C8" s="37" t="s">
        <v>237</v>
      </c>
      <c r="D8" s="24"/>
      <c r="E8" s="3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66"/>
      <c r="R8" s="75"/>
      <c r="S8" s="39"/>
      <c r="T8" s="39"/>
      <c r="U8" s="39"/>
      <c r="V8" s="47"/>
      <c r="W8" s="47"/>
      <c r="X8" s="47"/>
      <c r="Y8" s="47"/>
      <c r="Z8" s="47"/>
      <c r="AA8" s="47"/>
      <c r="AB8" s="47"/>
      <c r="AC8" s="47"/>
      <c r="AD8" s="47"/>
      <c r="AE8" s="30"/>
      <c r="AF8" s="38" t="s">
        <v>242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45">
        <v>40988</v>
      </c>
      <c r="C9" s="33">
        <v>0</v>
      </c>
      <c r="D9" s="24">
        <v>7</v>
      </c>
      <c r="E9" s="33">
        <v>2</v>
      </c>
      <c r="F9" s="24">
        <v>8</v>
      </c>
      <c r="G9" s="24">
        <v>4</v>
      </c>
      <c r="H9" s="24">
        <v>26</v>
      </c>
      <c r="I9" s="24">
        <v>21</v>
      </c>
      <c r="J9" s="24">
        <v>4</v>
      </c>
      <c r="K9" s="24">
        <v>2</v>
      </c>
      <c r="L9" s="24" t="s">
        <v>19</v>
      </c>
      <c r="M9" s="24">
        <v>1</v>
      </c>
      <c r="N9" s="24">
        <v>0</v>
      </c>
      <c r="O9" s="24">
        <v>3</v>
      </c>
      <c r="P9" s="24">
        <v>15</v>
      </c>
      <c r="Q9" s="66">
        <f t="shared" ref="Q9:Q19" si="0">SUM(C9:P9)</f>
        <v>93</v>
      </c>
      <c r="R9" s="39">
        <v>26</v>
      </c>
      <c r="S9" s="39">
        <v>474</v>
      </c>
      <c r="T9" s="39">
        <v>479</v>
      </c>
      <c r="U9" s="39">
        <v>484</v>
      </c>
      <c r="V9" s="47">
        <v>294</v>
      </c>
      <c r="W9" s="47">
        <v>273</v>
      </c>
      <c r="X9" s="47">
        <v>397</v>
      </c>
      <c r="Y9" s="47">
        <v>398</v>
      </c>
      <c r="Z9" s="47">
        <v>503</v>
      </c>
      <c r="AA9" s="47" t="s">
        <v>19</v>
      </c>
      <c r="AB9" s="47">
        <v>503</v>
      </c>
      <c r="AC9" s="47">
        <v>503</v>
      </c>
      <c r="AD9" s="47">
        <v>500</v>
      </c>
      <c r="AE9" s="30">
        <v>428</v>
      </c>
      <c r="AF9" s="38" t="s">
        <v>244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45">
        <v>41016</v>
      </c>
      <c r="C10" s="33">
        <v>25</v>
      </c>
      <c r="D10" s="24">
        <v>1</v>
      </c>
      <c r="E10" s="33">
        <v>4</v>
      </c>
      <c r="F10" s="24">
        <v>2</v>
      </c>
      <c r="G10" s="24">
        <v>1</v>
      </c>
      <c r="H10" s="24">
        <v>10</v>
      </c>
      <c r="I10" s="24">
        <v>4</v>
      </c>
      <c r="J10" s="24">
        <v>2</v>
      </c>
      <c r="K10" s="24">
        <v>2</v>
      </c>
      <c r="L10" s="24">
        <v>0</v>
      </c>
      <c r="M10" s="24">
        <v>1</v>
      </c>
      <c r="N10" s="24">
        <v>0</v>
      </c>
      <c r="O10" s="24">
        <v>5</v>
      </c>
      <c r="P10" s="24">
        <v>18</v>
      </c>
      <c r="Q10" s="66">
        <f t="shared" si="0"/>
        <v>75</v>
      </c>
      <c r="R10" s="39">
        <v>668</v>
      </c>
      <c r="S10" s="39">
        <v>666</v>
      </c>
      <c r="T10" s="39">
        <v>665</v>
      </c>
      <c r="U10" s="39">
        <v>669</v>
      </c>
      <c r="V10" s="47">
        <v>0</v>
      </c>
      <c r="W10" s="47">
        <v>0</v>
      </c>
      <c r="X10" s="47">
        <v>666</v>
      </c>
      <c r="Y10" s="47">
        <v>667</v>
      </c>
      <c r="Z10" s="47">
        <v>667</v>
      </c>
      <c r="AA10" s="47">
        <v>540</v>
      </c>
      <c r="AB10" s="47">
        <v>667</v>
      </c>
      <c r="AC10" s="47">
        <v>665</v>
      </c>
      <c r="AD10" s="47">
        <v>667</v>
      </c>
      <c r="AE10" s="30">
        <v>667</v>
      </c>
      <c r="AF10" s="38" t="s">
        <v>251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45">
        <v>41037</v>
      </c>
      <c r="C11" s="33">
        <v>37</v>
      </c>
      <c r="D11" s="24">
        <v>1</v>
      </c>
      <c r="E11" s="33">
        <v>7</v>
      </c>
      <c r="F11" s="24">
        <v>3</v>
      </c>
      <c r="G11" s="24">
        <v>0</v>
      </c>
      <c r="H11" s="24">
        <v>2</v>
      </c>
      <c r="I11" s="24">
        <v>0</v>
      </c>
      <c r="J11" s="24">
        <v>4</v>
      </c>
      <c r="K11" s="24">
        <v>13</v>
      </c>
      <c r="L11" s="24">
        <v>6</v>
      </c>
      <c r="M11" s="24">
        <v>9</v>
      </c>
      <c r="N11" s="24">
        <v>20</v>
      </c>
      <c r="O11" s="24">
        <v>8</v>
      </c>
      <c r="P11" s="24">
        <v>6</v>
      </c>
      <c r="Q11" s="66">
        <f t="shared" si="0"/>
        <v>116</v>
      </c>
      <c r="R11" s="39">
        <v>504</v>
      </c>
      <c r="S11" s="39">
        <v>504</v>
      </c>
      <c r="T11" s="39">
        <v>504</v>
      </c>
      <c r="U11" s="39">
        <v>504</v>
      </c>
      <c r="V11" s="47">
        <v>278</v>
      </c>
      <c r="W11" s="47">
        <v>278</v>
      </c>
      <c r="X11" s="47">
        <v>492</v>
      </c>
      <c r="Y11" s="47">
        <v>491</v>
      </c>
      <c r="Z11" s="47">
        <v>504</v>
      </c>
      <c r="AA11" s="47">
        <v>501</v>
      </c>
      <c r="AB11" s="47">
        <v>504</v>
      </c>
      <c r="AC11" s="47">
        <v>504</v>
      </c>
      <c r="AD11" s="47">
        <v>504</v>
      </c>
      <c r="AE11" s="30">
        <v>504</v>
      </c>
      <c r="AF11" s="38" t="s">
        <v>259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45">
        <v>41065</v>
      </c>
      <c r="C12" s="33">
        <v>11</v>
      </c>
      <c r="D12" s="24">
        <v>1</v>
      </c>
      <c r="E12" s="33">
        <v>0</v>
      </c>
      <c r="F12" s="24">
        <v>0</v>
      </c>
      <c r="G12" s="24">
        <v>1</v>
      </c>
      <c r="H12" s="24">
        <v>0</v>
      </c>
      <c r="I12" s="24">
        <v>0</v>
      </c>
      <c r="J12" s="24">
        <v>2</v>
      </c>
      <c r="K12" s="24">
        <v>4</v>
      </c>
      <c r="L12" s="24">
        <v>0</v>
      </c>
      <c r="M12" s="24">
        <v>2</v>
      </c>
      <c r="N12" s="24">
        <v>3</v>
      </c>
      <c r="O12" s="24">
        <v>0</v>
      </c>
      <c r="P12" s="24">
        <v>1</v>
      </c>
      <c r="Q12" s="66">
        <f t="shared" si="0"/>
        <v>25</v>
      </c>
      <c r="R12" s="39">
        <v>670</v>
      </c>
      <c r="S12" s="39">
        <v>650</v>
      </c>
      <c r="T12" s="47">
        <v>632</v>
      </c>
      <c r="U12" s="39">
        <v>671</v>
      </c>
      <c r="V12" s="47">
        <v>672</v>
      </c>
      <c r="W12" s="47">
        <v>667</v>
      </c>
      <c r="X12" s="47">
        <v>672</v>
      </c>
      <c r="Y12" s="47">
        <v>672</v>
      </c>
      <c r="Z12" s="47">
        <v>672</v>
      </c>
      <c r="AA12" s="47">
        <v>672</v>
      </c>
      <c r="AB12" s="47">
        <v>672</v>
      </c>
      <c r="AC12" s="47">
        <v>672</v>
      </c>
      <c r="AD12" s="47">
        <v>672</v>
      </c>
      <c r="AE12" s="30">
        <v>669</v>
      </c>
      <c r="AF12" s="38" t="s">
        <v>268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45">
        <v>41093</v>
      </c>
      <c r="C13" s="33">
        <v>25</v>
      </c>
      <c r="D13" s="24">
        <v>0</v>
      </c>
      <c r="E13" s="33">
        <v>0</v>
      </c>
      <c r="F13" s="24">
        <v>1</v>
      </c>
      <c r="G13" s="24">
        <v>1</v>
      </c>
      <c r="H13" s="24">
        <v>1</v>
      </c>
      <c r="I13" s="24">
        <v>1</v>
      </c>
      <c r="J13" s="24">
        <v>0</v>
      </c>
      <c r="K13" s="24">
        <v>2</v>
      </c>
      <c r="L13" s="24">
        <v>23</v>
      </c>
      <c r="M13" s="24">
        <v>6</v>
      </c>
      <c r="N13" s="24">
        <v>4</v>
      </c>
      <c r="O13" s="24">
        <v>1</v>
      </c>
      <c r="P13" s="24">
        <v>8</v>
      </c>
      <c r="Q13" s="66">
        <f t="shared" si="0"/>
        <v>73</v>
      </c>
      <c r="R13" s="39">
        <v>672</v>
      </c>
      <c r="S13" s="39">
        <v>668</v>
      </c>
      <c r="T13" s="47">
        <v>0</v>
      </c>
      <c r="U13" s="39">
        <v>668</v>
      </c>
      <c r="V13" s="47">
        <v>672</v>
      </c>
      <c r="W13" s="47">
        <v>662</v>
      </c>
      <c r="X13" s="47">
        <v>665</v>
      </c>
      <c r="Y13" s="47">
        <v>129</v>
      </c>
      <c r="Z13" s="47">
        <v>672</v>
      </c>
      <c r="AA13" s="47">
        <v>409</v>
      </c>
      <c r="AB13" s="47">
        <v>578</v>
      </c>
      <c r="AC13" s="47">
        <v>579</v>
      </c>
      <c r="AD13" s="47">
        <v>590</v>
      </c>
      <c r="AE13" s="30">
        <v>549</v>
      </c>
      <c r="AF13" s="38" t="s">
        <v>272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45">
        <v>41128</v>
      </c>
      <c r="C14" s="33">
        <v>1</v>
      </c>
      <c r="D14" s="24">
        <v>0</v>
      </c>
      <c r="E14" s="33">
        <v>0</v>
      </c>
      <c r="F14" s="24">
        <v>0</v>
      </c>
      <c r="G14" s="24">
        <v>0</v>
      </c>
      <c r="H14" s="24">
        <v>1</v>
      </c>
      <c r="I14" s="24">
        <v>0</v>
      </c>
      <c r="J14" s="24">
        <v>0</v>
      </c>
      <c r="K14" s="24">
        <v>0</v>
      </c>
      <c r="L14" s="24">
        <v>1</v>
      </c>
      <c r="M14" s="24">
        <v>1</v>
      </c>
      <c r="N14" s="24">
        <v>0</v>
      </c>
      <c r="O14" s="24">
        <v>0</v>
      </c>
      <c r="P14" s="24">
        <v>2</v>
      </c>
      <c r="Q14" s="66">
        <f t="shared" si="0"/>
        <v>6</v>
      </c>
      <c r="R14" s="39">
        <v>840</v>
      </c>
      <c r="S14" s="39">
        <v>788</v>
      </c>
      <c r="T14" s="47">
        <v>0</v>
      </c>
      <c r="U14" s="39">
        <v>814</v>
      </c>
      <c r="V14" s="47">
        <v>758</v>
      </c>
      <c r="W14" s="47">
        <v>758</v>
      </c>
      <c r="X14" s="47">
        <v>592</v>
      </c>
      <c r="Y14" s="47">
        <v>0</v>
      </c>
      <c r="Z14" s="47">
        <v>840</v>
      </c>
      <c r="AA14" s="47">
        <v>822</v>
      </c>
      <c r="AB14" s="47">
        <v>840</v>
      </c>
      <c r="AC14" s="47">
        <v>840</v>
      </c>
      <c r="AD14" s="47">
        <v>591</v>
      </c>
      <c r="AE14" s="30">
        <v>797</v>
      </c>
      <c r="AF14" s="38" t="s">
        <v>273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45">
        <v>41169</v>
      </c>
      <c r="C15" s="33">
        <v>0</v>
      </c>
      <c r="D15" s="24">
        <v>0</v>
      </c>
      <c r="E15" s="33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6">
        <f t="shared" si="0"/>
        <v>0</v>
      </c>
      <c r="R15" s="39">
        <v>578</v>
      </c>
      <c r="S15" s="39">
        <v>794</v>
      </c>
      <c r="T15" s="47">
        <v>0</v>
      </c>
      <c r="U15" s="39">
        <v>781</v>
      </c>
      <c r="V15" s="47">
        <v>886</v>
      </c>
      <c r="W15" s="47">
        <v>899</v>
      </c>
      <c r="X15" s="47">
        <v>975</v>
      </c>
      <c r="Y15" s="47">
        <v>0</v>
      </c>
      <c r="Z15" s="47">
        <v>978</v>
      </c>
      <c r="AA15" s="47">
        <v>829</v>
      </c>
      <c r="AB15" s="47">
        <v>655</v>
      </c>
      <c r="AC15" s="47">
        <v>637</v>
      </c>
      <c r="AD15" s="47">
        <v>980</v>
      </c>
      <c r="AE15" s="30">
        <v>30</v>
      </c>
      <c r="AF15" s="38" t="s">
        <v>280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45">
        <v>41184</v>
      </c>
      <c r="C16" s="33">
        <v>0</v>
      </c>
      <c r="D16" s="24">
        <v>0</v>
      </c>
      <c r="E16" s="33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6">
        <f t="shared" si="0"/>
        <v>0</v>
      </c>
      <c r="R16" s="39">
        <v>272</v>
      </c>
      <c r="S16" s="39">
        <v>343</v>
      </c>
      <c r="T16" s="47">
        <v>0</v>
      </c>
      <c r="U16" s="39">
        <v>285</v>
      </c>
      <c r="V16" s="47">
        <v>359</v>
      </c>
      <c r="W16" s="47">
        <v>357</v>
      </c>
      <c r="X16" s="47">
        <v>360</v>
      </c>
      <c r="Y16" s="47">
        <v>0</v>
      </c>
      <c r="Z16" s="47">
        <v>360</v>
      </c>
      <c r="AA16" s="47">
        <v>319</v>
      </c>
      <c r="AB16" s="47">
        <v>0</v>
      </c>
      <c r="AC16" s="47">
        <v>0</v>
      </c>
      <c r="AD16" s="47">
        <v>360</v>
      </c>
      <c r="AE16" s="30">
        <v>33</v>
      </c>
      <c r="AF16" s="38" t="s">
        <v>281</v>
      </c>
      <c r="AG16" s="25"/>
      <c r="AH16" s="25"/>
      <c r="AI16" s="25"/>
      <c r="AJ16" s="25"/>
      <c r="AK16" s="25"/>
      <c r="AL16" s="25"/>
      <c r="AM16" s="14"/>
    </row>
    <row r="17" spans="1:40" x14ac:dyDescent="0.25">
      <c r="A17" s="42" t="s">
        <v>10</v>
      </c>
      <c r="B17" s="45">
        <v>41219</v>
      </c>
      <c r="C17" s="33">
        <v>0</v>
      </c>
      <c r="D17" s="24">
        <v>0</v>
      </c>
      <c r="E17" s="33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16" t="s">
        <v>19</v>
      </c>
      <c r="M17" s="16" t="s">
        <v>19</v>
      </c>
      <c r="N17" s="16" t="s">
        <v>19</v>
      </c>
      <c r="O17" s="16" t="s">
        <v>19</v>
      </c>
      <c r="P17" s="16" t="s">
        <v>19</v>
      </c>
      <c r="Q17" s="66">
        <f t="shared" si="0"/>
        <v>0</v>
      </c>
      <c r="R17" s="39">
        <v>822</v>
      </c>
      <c r="S17" s="39">
        <v>631</v>
      </c>
      <c r="T17" s="47">
        <v>0</v>
      </c>
      <c r="U17" s="39">
        <v>725</v>
      </c>
      <c r="V17" s="47">
        <v>709</v>
      </c>
      <c r="W17" s="47">
        <v>824</v>
      </c>
      <c r="X17" s="47">
        <v>837</v>
      </c>
      <c r="Y17" s="47">
        <v>0</v>
      </c>
      <c r="Z17" s="47">
        <v>633</v>
      </c>
      <c r="AA17" s="16" t="s">
        <v>19</v>
      </c>
      <c r="AB17" s="16" t="s">
        <v>19</v>
      </c>
      <c r="AC17" s="16" t="s">
        <v>19</v>
      </c>
      <c r="AD17" s="16" t="s">
        <v>19</v>
      </c>
      <c r="AE17" s="19" t="s">
        <v>19</v>
      </c>
      <c r="AF17" s="38" t="s">
        <v>286</v>
      </c>
      <c r="AG17" s="25"/>
      <c r="AH17" s="25"/>
      <c r="AI17" s="25"/>
      <c r="AJ17" s="25"/>
      <c r="AK17" s="25"/>
      <c r="AL17" s="25"/>
      <c r="AM17" s="14"/>
    </row>
    <row r="18" spans="1:40" x14ac:dyDescent="0.25">
      <c r="A18" s="42" t="s">
        <v>10</v>
      </c>
      <c r="B18" s="45">
        <v>41220</v>
      </c>
      <c r="C18" s="16" t="s">
        <v>19</v>
      </c>
      <c r="D18" s="16" t="s">
        <v>19</v>
      </c>
      <c r="E18" s="16" t="s">
        <v>19</v>
      </c>
      <c r="F18" s="16" t="s">
        <v>19</v>
      </c>
      <c r="G18" s="16" t="s">
        <v>19</v>
      </c>
      <c r="H18" s="16" t="s">
        <v>19</v>
      </c>
      <c r="I18" s="16" t="s">
        <v>19</v>
      </c>
      <c r="J18" s="16" t="s">
        <v>19</v>
      </c>
      <c r="K18" s="16" t="s">
        <v>19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66">
        <f t="shared" si="0"/>
        <v>0</v>
      </c>
      <c r="R18" s="16" t="s">
        <v>19</v>
      </c>
      <c r="S18" s="16" t="s">
        <v>19</v>
      </c>
      <c r="T18" s="16" t="s">
        <v>19</v>
      </c>
      <c r="U18" s="16" t="s">
        <v>19</v>
      </c>
      <c r="V18" s="16" t="s">
        <v>19</v>
      </c>
      <c r="W18" s="16" t="s">
        <v>19</v>
      </c>
      <c r="X18" s="16" t="s">
        <v>19</v>
      </c>
      <c r="Y18" s="16" t="s">
        <v>19</v>
      </c>
      <c r="Z18" s="16" t="s">
        <v>19</v>
      </c>
      <c r="AA18" s="47">
        <v>805</v>
      </c>
      <c r="AB18" s="47">
        <v>139</v>
      </c>
      <c r="AC18" s="47">
        <v>137</v>
      </c>
      <c r="AD18" s="47">
        <v>818</v>
      </c>
      <c r="AE18" s="30">
        <v>0</v>
      </c>
      <c r="AF18" s="38" t="s">
        <v>287</v>
      </c>
      <c r="AG18" s="25"/>
      <c r="AH18" s="25"/>
      <c r="AI18" s="25"/>
      <c r="AJ18" s="25"/>
      <c r="AK18" s="25"/>
      <c r="AL18" s="25"/>
      <c r="AM18" s="14"/>
    </row>
    <row r="19" spans="1:40" x14ac:dyDescent="0.25">
      <c r="A19" s="42" t="s">
        <v>10</v>
      </c>
      <c r="B19" s="45">
        <v>41247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0</v>
      </c>
      <c r="K19" s="16">
        <v>2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66">
        <f t="shared" si="0"/>
        <v>3</v>
      </c>
      <c r="R19" s="29">
        <v>660</v>
      </c>
      <c r="S19" s="29">
        <v>572</v>
      </c>
      <c r="T19" s="29">
        <v>0</v>
      </c>
      <c r="U19" s="29">
        <v>623</v>
      </c>
      <c r="V19" s="29">
        <v>632</v>
      </c>
      <c r="W19" s="29">
        <v>656</v>
      </c>
      <c r="X19" s="29">
        <v>657</v>
      </c>
      <c r="Y19" s="29">
        <v>0</v>
      </c>
      <c r="Z19" s="40">
        <v>657</v>
      </c>
      <c r="AA19" s="47">
        <v>418</v>
      </c>
      <c r="AB19" s="47">
        <v>628</v>
      </c>
      <c r="AC19" s="47">
        <v>628</v>
      </c>
      <c r="AD19" s="47">
        <v>626</v>
      </c>
      <c r="AE19" s="30">
        <v>0</v>
      </c>
      <c r="AF19" s="38" t="s">
        <v>290</v>
      </c>
      <c r="AG19" s="25"/>
      <c r="AH19" s="25"/>
      <c r="AI19" s="25"/>
      <c r="AJ19" s="25"/>
      <c r="AK19" s="25"/>
      <c r="AL19" s="25"/>
      <c r="AM19" s="14"/>
    </row>
    <row r="20" spans="1:40" x14ac:dyDescent="0.25">
      <c r="A20" s="42"/>
      <c r="B20" s="21"/>
      <c r="C20" s="24"/>
      <c r="D20" s="24"/>
      <c r="E20" s="24"/>
      <c r="F20" s="24"/>
      <c r="G20" s="24"/>
      <c r="H20" s="24"/>
      <c r="I20" s="24"/>
      <c r="J20" s="24"/>
      <c r="K20" s="33"/>
      <c r="L20" s="24"/>
      <c r="M20" s="24"/>
      <c r="N20" s="24"/>
      <c r="O20" s="24"/>
      <c r="P20" s="24"/>
      <c r="Q20" s="65"/>
      <c r="R20" s="29"/>
      <c r="S20" s="29"/>
      <c r="T20" s="31"/>
      <c r="U20" s="68"/>
      <c r="V20" s="29"/>
      <c r="W20" s="29"/>
      <c r="X20" s="29"/>
      <c r="Y20" s="29"/>
      <c r="Z20" s="29"/>
      <c r="AA20" s="24"/>
      <c r="AB20" s="24"/>
      <c r="AC20" s="24"/>
      <c r="AD20" s="24"/>
      <c r="AE20" s="19"/>
      <c r="AF20" s="38"/>
      <c r="AG20" s="25"/>
      <c r="AH20" s="25"/>
      <c r="AI20" s="25"/>
      <c r="AJ20" s="25"/>
      <c r="AK20" s="25"/>
      <c r="AL20" s="25"/>
      <c r="AM20" s="14"/>
    </row>
    <row r="21" spans="1:40" x14ac:dyDescent="0.25">
      <c r="A21" s="10" t="s">
        <v>103</v>
      </c>
      <c r="B21" s="21">
        <v>40939</v>
      </c>
      <c r="C21" s="16">
        <v>4</v>
      </c>
      <c r="D21" s="16">
        <v>10</v>
      </c>
      <c r="E21" s="16">
        <v>18</v>
      </c>
      <c r="F21" s="16">
        <v>16</v>
      </c>
      <c r="G21" s="16">
        <v>0</v>
      </c>
      <c r="H21" s="16">
        <v>32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ref="Q21:Q27" si="1">SUM(C21:P21)</f>
        <v>80</v>
      </c>
      <c r="R21" s="29">
        <v>570.5</v>
      </c>
      <c r="S21" s="29">
        <v>130.6</v>
      </c>
      <c r="T21" s="31">
        <v>640.20000000000005</v>
      </c>
      <c r="U21" s="29">
        <v>577.1</v>
      </c>
      <c r="V21" s="29">
        <v>0</v>
      </c>
      <c r="W21" s="29">
        <v>407</v>
      </c>
      <c r="X21" s="16" t="s">
        <v>19</v>
      </c>
      <c r="Y21" s="16" t="s">
        <v>19</v>
      </c>
      <c r="Z21" s="16" t="s">
        <v>19</v>
      </c>
      <c r="AA21" s="16" t="s">
        <v>19</v>
      </c>
      <c r="AB21" s="16" t="s">
        <v>19</v>
      </c>
      <c r="AC21" s="16" t="s">
        <v>19</v>
      </c>
      <c r="AD21" s="16" t="s">
        <v>19</v>
      </c>
      <c r="AE21" s="19" t="s">
        <v>19</v>
      </c>
      <c r="AF21" s="10" t="s">
        <v>238</v>
      </c>
      <c r="AG21" s="11"/>
      <c r="AH21" s="11"/>
      <c r="AI21" s="11"/>
      <c r="AJ21" s="11"/>
      <c r="AK21" s="11"/>
      <c r="AL21" s="11"/>
      <c r="AM21" s="55"/>
      <c r="AN21" s="11"/>
    </row>
    <row r="22" spans="1:40" x14ac:dyDescent="0.25">
      <c r="A22" s="10" t="s">
        <v>103</v>
      </c>
      <c r="B22" s="21">
        <v>40953</v>
      </c>
      <c r="C22" s="16">
        <v>0</v>
      </c>
      <c r="D22" s="16">
        <v>13</v>
      </c>
      <c r="E22" s="16">
        <v>43</v>
      </c>
      <c r="F22" s="16" t="s">
        <v>19</v>
      </c>
      <c r="G22" s="16">
        <v>6</v>
      </c>
      <c r="H22" s="16">
        <v>82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144</v>
      </c>
      <c r="R22" s="29">
        <v>32.4</v>
      </c>
      <c r="S22" s="29">
        <v>262.5</v>
      </c>
      <c r="T22" s="31">
        <v>205.3</v>
      </c>
      <c r="U22" s="29">
        <v>138.19999999999999</v>
      </c>
      <c r="V22" s="29">
        <v>0</v>
      </c>
      <c r="W22" s="29">
        <v>189.5</v>
      </c>
      <c r="X22" s="16" t="s">
        <v>19</v>
      </c>
      <c r="Y22" s="16" t="s">
        <v>19</v>
      </c>
      <c r="Z22" s="16" t="s">
        <v>19</v>
      </c>
      <c r="AA22" s="16" t="s">
        <v>19</v>
      </c>
      <c r="AB22" s="16" t="s">
        <v>19</v>
      </c>
      <c r="AC22" s="16" t="s">
        <v>19</v>
      </c>
      <c r="AD22" s="16" t="s">
        <v>19</v>
      </c>
      <c r="AE22" s="19" t="s">
        <v>19</v>
      </c>
      <c r="AF22" s="10" t="s">
        <v>240</v>
      </c>
      <c r="AG22" s="11"/>
      <c r="AH22" s="11"/>
      <c r="AI22" s="11"/>
      <c r="AJ22" s="11"/>
      <c r="AK22" s="11"/>
      <c r="AL22" s="11"/>
      <c r="AM22" s="55"/>
      <c r="AN22" s="11"/>
    </row>
    <row r="23" spans="1:40" x14ac:dyDescent="0.25">
      <c r="A23" s="10" t="s">
        <v>103</v>
      </c>
      <c r="B23" s="21">
        <v>40982</v>
      </c>
      <c r="C23" s="16" t="s">
        <v>19</v>
      </c>
      <c r="D23" s="16" t="s">
        <v>19</v>
      </c>
      <c r="E23" s="16">
        <v>10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10</v>
      </c>
      <c r="R23" s="16" t="s">
        <v>19</v>
      </c>
      <c r="S23" s="16" t="s">
        <v>19</v>
      </c>
      <c r="T23" s="31">
        <v>1.1000000000000001</v>
      </c>
      <c r="U23" s="16" t="s">
        <v>19</v>
      </c>
      <c r="V23" s="16" t="s">
        <v>19</v>
      </c>
      <c r="W23" s="16" t="s">
        <v>19</v>
      </c>
      <c r="X23" s="16" t="s">
        <v>19</v>
      </c>
      <c r="Y23" s="16" t="s">
        <v>19</v>
      </c>
      <c r="Z23" s="16" t="s">
        <v>19</v>
      </c>
      <c r="AA23" s="16" t="s">
        <v>19</v>
      </c>
      <c r="AB23" s="16" t="s">
        <v>19</v>
      </c>
      <c r="AC23" s="16" t="s">
        <v>19</v>
      </c>
      <c r="AD23" s="16" t="s">
        <v>19</v>
      </c>
      <c r="AE23" s="19" t="s">
        <v>19</v>
      </c>
      <c r="AF23" s="10" t="s">
        <v>245</v>
      </c>
      <c r="AG23" s="11"/>
      <c r="AH23" s="11"/>
      <c r="AI23" s="11"/>
      <c r="AJ23" s="11"/>
      <c r="AK23" s="11"/>
      <c r="AL23" s="11"/>
      <c r="AM23" s="55"/>
      <c r="AN23" s="11"/>
    </row>
    <row r="24" spans="1:40" x14ac:dyDescent="0.25">
      <c r="A24" s="10" t="s">
        <v>103</v>
      </c>
      <c r="B24" s="21">
        <v>40988</v>
      </c>
      <c r="C24" s="16" t="s">
        <v>19</v>
      </c>
      <c r="D24" s="16" t="s">
        <v>19</v>
      </c>
      <c r="E24" s="16" t="s">
        <v>19</v>
      </c>
      <c r="F24" s="16">
        <v>200</v>
      </c>
      <c r="G24" s="16" t="s">
        <v>19</v>
      </c>
      <c r="H24" s="16" t="s">
        <v>19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200</v>
      </c>
      <c r="R24" s="16" t="s">
        <v>19</v>
      </c>
      <c r="S24" s="16" t="s">
        <v>19</v>
      </c>
      <c r="T24" s="16" t="s">
        <v>19</v>
      </c>
      <c r="U24" s="29">
        <v>753.9</v>
      </c>
      <c r="V24" s="16" t="s">
        <v>19</v>
      </c>
      <c r="W24" s="16" t="s">
        <v>19</v>
      </c>
      <c r="X24" s="16" t="s">
        <v>19</v>
      </c>
      <c r="Y24" s="16" t="s">
        <v>19</v>
      </c>
      <c r="Z24" s="16" t="s">
        <v>19</v>
      </c>
      <c r="AA24" s="16" t="s">
        <v>19</v>
      </c>
      <c r="AB24" s="16" t="s">
        <v>19</v>
      </c>
      <c r="AC24" s="16" t="s">
        <v>19</v>
      </c>
      <c r="AD24" s="16" t="s">
        <v>19</v>
      </c>
      <c r="AE24" s="19" t="s">
        <v>19</v>
      </c>
      <c r="AF24" s="10" t="s">
        <v>246</v>
      </c>
      <c r="AG24" s="11"/>
      <c r="AH24" s="11"/>
      <c r="AI24" s="11"/>
      <c r="AJ24" s="11"/>
      <c r="AK24" s="11"/>
      <c r="AL24" s="11"/>
      <c r="AM24" s="55"/>
      <c r="AN24" s="11"/>
    </row>
    <row r="25" spans="1:40" x14ac:dyDescent="0.25">
      <c r="A25" s="10" t="s">
        <v>103</v>
      </c>
      <c r="B25" s="21">
        <v>40989</v>
      </c>
      <c r="C25" s="16">
        <v>0</v>
      </c>
      <c r="D25" s="16">
        <v>91</v>
      </c>
      <c r="E25" s="16" t="s">
        <v>19</v>
      </c>
      <c r="F25" s="16" t="s">
        <v>19</v>
      </c>
      <c r="G25" s="16">
        <v>0</v>
      </c>
      <c r="H25" s="16">
        <v>43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134</v>
      </c>
      <c r="R25" s="29">
        <v>844.9</v>
      </c>
      <c r="S25" s="29">
        <v>242</v>
      </c>
      <c r="T25" s="16" t="s">
        <v>19</v>
      </c>
      <c r="U25" s="16" t="s">
        <v>19</v>
      </c>
      <c r="V25" s="29">
        <v>0</v>
      </c>
      <c r="W25" s="29">
        <v>769.9</v>
      </c>
      <c r="X25" s="16" t="s">
        <v>19</v>
      </c>
      <c r="Y25" s="16" t="s">
        <v>19</v>
      </c>
      <c r="Z25" s="16" t="s">
        <v>19</v>
      </c>
      <c r="AA25" s="16" t="s">
        <v>19</v>
      </c>
      <c r="AB25" s="16" t="s">
        <v>19</v>
      </c>
      <c r="AC25" s="16" t="s">
        <v>19</v>
      </c>
      <c r="AD25" s="16" t="s">
        <v>19</v>
      </c>
      <c r="AE25" s="19" t="s">
        <v>19</v>
      </c>
      <c r="AF25" s="10" t="s">
        <v>247</v>
      </c>
      <c r="AG25" s="11"/>
      <c r="AH25" s="11"/>
      <c r="AI25" s="11"/>
      <c r="AJ25" s="11"/>
      <c r="AK25" s="11"/>
      <c r="AL25" s="11"/>
      <c r="AM25" s="55"/>
      <c r="AN25" s="11"/>
    </row>
    <row r="26" spans="1:40" x14ac:dyDescent="0.25">
      <c r="A26" s="10" t="s">
        <v>103</v>
      </c>
      <c r="B26" s="50">
        <v>41023</v>
      </c>
      <c r="C26" s="83" t="s">
        <v>19</v>
      </c>
      <c r="D26" s="16" t="s">
        <v>19</v>
      </c>
      <c r="E26" s="16" t="s">
        <v>19</v>
      </c>
      <c r="F26">
        <v>10</v>
      </c>
      <c r="G26" s="11">
        <v>1</v>
      </c>
      <c r="H26" s="11">
        <v>15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si="1"/>
        <v>26</v>
      </c>
      <c r="R26" s="16" t="s">
        <v>19</v>
      </c>
      <c r="S26" s="16" t="s">
        <v>19</v>
      </c>
      <c r="T26" s="16" t="s">
        <v>19</v>
      </c>
      <c r="U26" s="16">
        <v>658.1</v>
      </c>
      <c r="V26" s="29">
        <v>0</v>
      </c>
      <c r="W26" s="29">
        <v>377.1</v>
      </c>
      <c r="X26" s="16" t="s">
        <v>19</v>
      </c>
      <c r="Y26" s="16" t="s">
        <v>19</v>
      </c>
      <c r="Z26" s="16" t="s">
        <v>19</v>
      </c>
      <c r="AA26" s="16" t="s">
        <v>19</v>
      </c>
      <c r="AB26" s="16" t="s">
        <v>19</v>
      </c>
      <c r="AC26" s="16" t="s">
        <v>19</v>
      </c>
      <c r="AD26" s="16" t="s">
        <v>19</v>
      </c>
      <c r="AE26" s="19" t="s">
        <v>19</v>
      </c>
      <c r="AF26" s="10" t="s">
        <v>258</v>
      </c>
      <c r="AG26" s="11"/>
      <c r="AH26" s="11"/>
      <c r="AI26" s="11"/>
      <c r="AJ26" s="11"/>
      <c r="AK26" s="11"/>
      <c r="AL26" s="11"/>
      <c r="AM26" s="55"/>
      <c r="AN26" s="11"/>
    </row>
    <row r="27" spans="1:40" x14ac:dyDescent="0.25">
      <c r="A27" s="10" t="s">
        <v>103</v>
      </c>
      <c r="B27" s="50">
        <v>41025</v>
      </c>
      <c r="C27" s="83">
        <v>0</v>
      </c>
      <c r="D27" s="16">
        <v>1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1"/>
        <v>1</v>
      </c>
      <c r="R27" s="29">
        <v>844.7</v>
      </c>
      <c r="S27" s="29">
        <v>612</v>
      </c>
      <c r="T27" s="16">
        <v>865.8</v>
      </c>
      <c r="U27" s="16" t="s">
        <v>19</v>
      </c>
      <c r="V27" s="16" t="s">
        <v>19</v>
      </c>
      <c r="W27" s="16" t="s">
        <v>19</v>
      </c>
      <c r="X27" s="16" t="s">
        <v>19</v>
      </c>
      <c r="Y27" s="16" t="s">
        <v>19</v>
      </c>
      <c r="Z27" s="16" t="s">
        <v>19</v>
      </c>
      <c r="AA27" s="16" t="s">
        <v>19</v>
      </c>
      <c r="AB27" s="16" t="s">
        <v>19</v>
      </c>
      <c r="AC27" s="16" t="s">
        <v>19</v>
      </c>
      <c r="AD27" s="16" t="s">
        <v>19</v>
      </c>
      <c r="AE27" s="19" t="s">
        <v>19</v>
      </c>
      <c r="AF27" s="10" t="s">
        <v>257</v>
      </c>
      <c r="AG27" s="11"/>
      <c r="AH27" s="11"/>
      <c r="AI27" s="11"/>
      <c r="AJ27" s="11"/>
      <c r="AK27" s="11"/>
      <c r="AL27" s="11"/>
      <c r="AM27" s="55"/>
      <c r="AN27" s="11"/>
    </row>
    <row r="28" spans="1:40" x14ac:dyDescent="0.25">
      <c r="A28" s="10" t="s">
        <v>103</v>
      </c>
      <c r="B28" s="50">
        <v>41051</v>
      </c>
      <c r="C28" s="83" t="s">
        <v>19</v>
      </c>
      <c r="D28" s="16" t="s">
        <v>19</v>
      </c>
      <c r="E28" s="16" t="s">
        <v>19</v>
      </c>
      <c r="F28">
        <v>10</v>
      </c>
      <c r="G28" s="11">
        <v>0</v>
      </c>
      <c r="H28" s="11">
        <v>10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ref="Q28:Q33" si="2">SUM(C28:P28)</f>
        <v>20</v>
      </c>
      <c r="R28" s="16" t="s">
        <v>19</v>
      </c>
      <c r="S28" s="16" t="s">
        <v>19</v>
      </c>
      <c r="T28" s="16" t="s">
        <v>19</v>
      </c>
      <c r="U28" s="16">
        <v>551.4</v>
      </c>
      <c r="V28" s="29">
        <v>246.9</v>
      </c>
      <c r="W28" s="29">
        <v>371.8</v>
      </c>
      <c r="X28" s="16" t="s">
        <v>19</v>
      </c>
      <c r="Y28" s="16" t="s">
        <v>19</v>
      </c>
      <c r="Z28" s="16" t="s">
        <v>19</v>
      </c>
      <c r="AA28" s="16" t="s">
        <v>19</v>
      </c>
      <c r="AB28" s="16" t="s">
        <v>19</v>
      </c>
      <c r="AC28" s="16" t="s">
        <v>19</v>
      </c>
      <c r="AD28" s="16" t="s">
        <v>19</v>
      </c>
      <c r="AE28" s="19" t="s">
        <v>19</v>
      </c>
      <c r="AF28" s="10" t="s">
        <v>264</v>
      </c>
      <c r="AG28" s="11"/>
      <c r="AH28" s="11"/>
      <c r="AI28" s="11"/>
      <c r="AJ28" s="11"/>
      <c r="AK28" s="11"/>
      <c r="AL28" s="11"/>
      <c r="AM28" s="55"/>
      <c r="AN28" s="11"/>
    </row>
    <row r="29" spans="1:40" x14ac:dyDescent="0.25">
      <c r="A29" s="10" t="s">
        <v>103</v>
      </c>
      <c r="B29" s="50">
        <v>41052</v>
      </c>
      <c r="C29" s="83">
        <v>1</v>
      </c>
      <c r="D29" s="16">
        <v>0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1</v>
      </c>
      <c r="R29" s="29">
        <v>648</v>
      </c>
      <c r="S29" s="29">
        <v>490.5</v>
      </c>
      <c r="T29" s="16">
        <v>561.9</v>
      </c>
      <c r="U29" s="16" t="s">
        <v>19</v>
      </c>
      <c r="V29" s="16" t="s">
        <v>19</v>
      </c>
      <c r="W29" s="16" t="s">
        <v>19</v>
      </c>
      <c r="X29" s="16" t="s">
        <v>19</v>
      </c>
      <c r="Y29" s="16" t="s">
        <v>19</v>
      </c>
      <c r="Z29" s="16" t="s">
        <v>19</v>
      </c>
      <c r="AA29" s="16" t="s">
        <v>19</v>
      </c>
      <c r="AB29" s="16" t="s">
        <v>19</v>
      </c>
      <c r="AC29" s="16" t="s">
        <v>19</v>
      </c>
      <c r="AD29" s="16" t="s">
        <v>19</v>
      </c>
      <c r="AE29" s="19" t="s">
        <v>19</v>
      </c>
      <c r="AF29" s="10"/>
      <c r="AG29" s="11"/>
      <c r="AH29" s="11"/>
      <c r="AI29" s="11"/>
      <c r="AJ29" s="11"/>
      <c r="AK29" s="11"/>
      <c r="AL29" s="11"/>
      <c r="AM29" s="55"/>
      <c r="AN29" s="11"/>
    </row>
    <row r="30" spans="1:40" x14ac:dyDescent="0.25">
      <c r="A30" s="10" t="s">
        <v>103</v>
      </c>
      <c r="B30" s="50">
        <v>41079</v>
      </c>
      <c r="C30" s="83" t="s">
        <v>19</v>
      </c>
      <c r="D30" s="16">
        <v>0</v>
      </c>
      <c r="E30" s="16" t="s">
        <v>19</v>
      </c>
      <c r="F30" s="16">
        <v>0</v>
      </c>
      <c r="G30" s="16">
        <v>2</v>
      </c>
      <c r="H30" s="16">
        <v>0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2</v>
      </c>
      <c r="R30" s="29" t="s">
        <v>19</v>
      </c>
      <c r="S30" s="29">
        <v>314.2</v>
      </c>
      <c r="T30" s="16" t="s">
        <v>19</v>
      </c>
      <c r="U30" s="16">
        <v>384.6</v>
      </c>
      <c r="V30" s="16">
        <v>250.3</v>
      </c>
      <c r="W30" s="16">
        <v>139.19999999999999</v>
      </c>
      <c r="X30" s="16" t="s">
        <v>19</v>
      </c>
      <c r="Y30" s="16" t="s">
        <v>19</v>
      </c>
      <c r="Z30" s="16" t="s">
        <v>19</v>
      </c>
      <c r="AA30" s="16" t="s">
        <v>19</v>
      </c>
      <c r="AB30" s="16" t="s">
        <v>19</v>
      </c>
      <c r="AC30" s="16" t="s">
        <v>19</v>
      </c>
      <c r="AD30" s="16" t="s">
        <v>19</v>
      </c>
      <c r="AE30" s="19" t="s">
        <v>19</v>
      </c>
      <c r="AF30" s="10"/>
      <c r="AG30" s="11"/>
      <c r="AH30" s="11"/>
      <c r="AI30" s="11"/>
      <c r="AJ30" s="11"/>
      <c r="AK30" s="11"/>
      <c r="AL30" s="11"/>
      <c r="AM30" s="55"/>
      <c r="AN30" s="11"/>
    </row>
    <row r="31" spans="1:40" x14ac:dyDescent="0.25">
      <c r="A31" s="10" t="s">
        <v>103</v>
      </c>
      <c r="B31" s="50">
        <v>41080</v>
      </c>
      <c r="C31" s="83">
        <v>1</v>
      </c>
      <c r="D31" s="16" t="s">
        <v>19</v>
      </c>
      <c r="E31" s="16">
        <v>1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2</v>
      </c>
      <c r="R31" s="29">
        <v>678.7</v>
      </c>
      <c r="S31" s="29" t="s">
        <v>19</v>
      </c>
      <c r="T31" s="16">
        <v>421.4</v>
      </c>
      <c r="U31" s="16" t="s">
        <v>19</v>
      </c>
      <c r="V31" s="16" t="s">
        <v>19</v>
      </c>
      <c r="W31" s="16" t="s">
        <v>19</v>
      </c>
      <c r="X31" s="16" t="s">
        <v>19</v>
      </c>
      <c r="Y31" s="16" t="s">
        <v>19</v>
      </c>
      <c r="Z31" s="16" t="s">
        <v>19</v>
      </c>
      <c r="AA31" s="16" t="s">
        <v>19</v>
      </c>
      <c r="AB31" s="16" t="s">
        <v>19</v>
      </c>
      <c r="AC31" s="16" t="s">
        <v>19</v>
      </c>
      <c r="AD31" s="16" t="s">
        <v>19</v>
      </c>
      <c r="AE31" s="19" t="s">
        <v>19</v>
      </c>
      <c r="AF31" s="10"/>
      <c r="AG31" s="11"/>
      <c r="AH31" s="11"/>
      <c r="AI31" s="11"/>
      <c r="AJ31" s="11"/>
      <c r="AK31" s="11"/>
      <c r="AL31" s="11"/>
      <c r="AM31" s="55"/>
      <c r="AN31" s="11"/>
    </row>
    <row r="32" spans="1:40" x14ac:dyDescent="0.25">
      <c r="A32" s="10" t="s">
        <v>103</v>
      </c>
      <c r="B32" s="50">
        <v>41106</v>
      </c>
      <c r="C32" s="16">
        <v>0</v>
      </c>
      <c r="D32" s="16">
        <v>0</v>
      </c>
      <c r="E32" s="16">
        <v>0</v>
      </c>
      <c r="F32" s="16" t="s">
        <v>19</v>
      </c>
      <c r="G32" s="16" t="s">
        <v>19</v>
      </c>
      <c r="H32" s="16" t="s">
        <v>19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si="2"/>
        <v>0</v>
      </c>
      <c r="R32" s="29">
        <v>668.8</v>
      </c>
      <c r="S32" s="29">
        <v>291.10000000000002</v>
      </c>
      <c r="T32" s="29">
        <v>179</v>
      </c>
      <c r="U32" s="16" t="s">
        <v>19</v>
      </c>
      <c r="V32" s="16" t="s">
        <v>19</v>
      </c>
      <c r="W32" s="16" t="s">
        <v>19</v>
      </c>
      <c r="X32" s="16" t="s">
        <v>19</v>
      </c>
      <c r="Y32" s="16" t="s">
        <v>19</v>
      </c>
      <c r="Z32" s="16" t="s">
        <v>19</v>
      </c>
      <c r="AA32" s="16" t="s">
        <v>19</v>
      </c>
      <c r="AB32" s="16" t="s">
        <v>19</v>
      </c>
      <c r="AC32" s="16" t="s">
        <v>19</v>
      </c>
      <c r="AD32" s="16" t="s">
        <v>19</v>
      </c>
      <c r="AE32" s="19" t="s">
        <v>19</v>
      </c>
      <c r="AF32" s="10"/>
      <c r="AG32" s="11"/>
      <c r="AH32" s="11"/>
      <c r="AI32" s="11"/>
      <c r="AJ32" s="11"/>
      <c r="AK32" s="11"/>
      <c r="AL32" s="11"/>
      <c r="AM32" s="55"/>
      <c r="AN32" s="11"/>
    </row>
    <row r="33" spans="1:40" x14ac:dyDescent="0.25">
      <c r="A33" s="10" t="s">
        <v>103</v>
      </c>
      <c r="B33" s="50">
        <v>41120</v>
      </c>
      <c r="C33" s="83" t="s">
        <v>19</v>
      </c>
      <c r="D33" s="16" t="s">
        <v>19</v>
      </c>
      <c r="E33" s="16" t="s">
        <v>19</v>
      </c>
      <c r="F33" s="16">
        <v>1</v>
      </c>
      <c r="G33" s="11">
        <v>1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2"/>
        <v>2</v>
      </c>
      <c r="R33" s="29" t="s">
        <v>19</v>
      </c>
      <c r="S33" s="29" t="s">
        <v>19</v>
      </c>
      <c r="T33" s="16" t="s">
        <v>19</v>
      </c>
      <c r="U33" s="16">
        <v>241.3</v>
      </c>
      <c r="V33" s="16">
        <v>60.5</v>
      </c>
      <c r="W33" s="16">
        <v>17.399999999999999</v>
      </c>
      <c r="X33" s="16" t="s">
        <v>19</v>
      </c>
      <c r="Y33" s="16" t="s">
        <v>19</v>
      </c>
      <c r="Z33" s="16" t="s">
        <v>19</v>
      </c>
      <c r="AA33" s="16" t="s">
        <v>19</v>
      </c>
      <c r="AB33" s="16" t="s">
        <v>19</v>
      </c>
      <c r="AC33" s="16" t="s">
        <v>19</v>
      </c>
      <c r="AD33" s="16" t="s">
        <v>19</v>
      </c>
      <c r="AE33" s="19" t="s">
        <v>19</v>
      </c>
      <c r="AF33" s="10"/>
      <c r="AG33" s="11"/>
      <c r="AH33" s="11"/>
      <c r="AI33" s="11"/>
      <c r="AJ33" s="11"/>
      <c r="AK33" s="11"/>
      <c r="AL33" s="11"/>
      <c r="AM33" s="55"/>
      <c r="AN33" s="11"/>
    </row>
    <row r="34" spans="1:40" x14ac:dyDescent="0.25">
      <c r="A34" s="10" t="s">
        <v>103</v>
      </c>
      <c r="B34" s="50">
        <v>41141</v>
      </c>
      <c r="C34" s="83">
        <v>0</v>
      </c>
      <c r="D34" s="16">
        <v>0</v>
      </c>
      <c r="E34" s="16">
        <v>0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ref="Q34:Q40" si="3">SUM(C34:P34)</f>
        <v>0</v>
      </c>
      <c r="R34" s="29">
        <v>845.6</v>
      </c>
      <c r="S34" s="29">
        <v>7.9</v>
      </c>
      <c r="T34" s="16">
        <v>0</v>
      </c>
      <c r="U34" s="16">
        <v>0</v>
      </c>
      <c r="V34" s="16">
        <v>0</v>
      </c>
      <c r="W34" s="16">
        <v>0</v>
      </c>
      <c r="X34" s="16" t="s">
        <v>19</v>
      </c>
      <c r="Y34" s="16" t="s">
        <v>19</v>
      </c>
      <c r="Z34" s="16" t="s">
        <v>19</v>
      </c>
      <c r="AA34" s="16" t="s">
        <v>19</v>
      </c>
      <c r="AB34" s="16" t="s">
        <v>19</v>
      </c>
      <c r="AC34" s="16" t="s">
        <v>19</v>
      </c>
      <c r="AD34" s="16" t="s">
        <v>19</v>
      </c>
      <c r="AE34" s="19" t="s">
        <v>19</v>
      </c>
      <c r="AF34" s="10" t="s">
        <v>274</v>
      </c>
      <c r="AG34" s="11"/>
      <c r="AH34" s="11"/>
      <c r="AI34" s="11"/>
      <c r="AJ34" s="11"/>
      <c r="AK34" s="11"/>
      <c r="AL34" s="11"/>
      <c r="AM34" s="55"/>
      <c r="AN34" s="11"/>
    </row>
    <row r="35" spans="1:40" x14ac:dyDescent="0.25">
      <c r="A35" s="10" t="s">
        <v>103</v>
      </c>
      <c r="B35" s="50">
        <v>41176</v>
      </c>
      <c r="C35" s="83">
        <v>0</v>
      </c>
      <c r="D35" s="16">
        <v>0</v>
      </c>
      <c r="E35" s="16">
        <v>0</v>
      </c>
      <c r="F35" s="16" t="s">
        <v>19</v>
      </c>
      <c r="G35" s="16" t="s">
        <v>19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>
        <v>837.6</v>
      </c>
      <c r="S35" s="29">
        <v>174.6</v>
      </c>
      <c r="T35" s="16">
        <v>333.8</v>
      </c>
      <c r="U35" s="16">
        <v>0</v>
      </c>
      <c r="V35" s="16">
        <v>0</v>
      </c>
      <c r="W35" s="16">
        <v>0</v>
      </c>
      <c r="X35" s="16" t="s">
        <v>19</v>
      </c>
      <c r="Y35" s="16" t="s">
        <v>19</v>
      </c>
      <c r="Z35" s="16" t="s">
        <v>19</v>
      </c>
      <c r="AA35" s="16" t="s">
        <v>19</v>
      </c>
      <c r="AB35" s="16" t="s">
        <v>19</v>
      </c>
      <c r="AC35" s="16" t="s">
        <v>19</v>
      </c>
      <c r="AD35" s="16" t="s">
        <v>19</v>
      </c>
      <c r="AE35" s="19" t="s">
        <v>19</v>
      </c>
      <c r="AF35" s="10" t="s">
        <v>279</v>
      </c>
      <c r="AG35" s="11"/>
      <c r="AH35" s="11"/>
      <c r="AI35" s="11"/>
      <c r="AJ35" s="11"/>
      <c r="AK35" s="11"/>
      <c r="AL35" s="11"/>
      <c r="AM35" s="55"/>
      <c r="AN35" s="11"/>
    </row>
    <row r="36" spans="1:40" x14ac:dyDescent="0.25">
      <c r="A36" s="10" t="s">
        <v>103</v>
      </c>
      <c r="B36" s="50">
        <v>41204</v>
      </c>
      <c r="C36" s="84" t="s">
        <v>19</v>
      </c>
      <c r="D36" s="85" t="s">
        <v>19</v>
      </c>
      <c r="E36" s="85" t="s">
        <v>19</v>
      </c>
      <c r="F36" s="16">
        <v>0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 t="s">
        <v>19</v>
      </c>
      <c r="T36" s="16" t="s">
        <v>19</v>
      </c>
      <c r="U36" s="16">
        <v>0.4</v>
      </c>
      <c r="V36" s="16">
        <v>0</v>
      </c>
      <c r="W36" s="16">
        <v>0</v>
      </c>
      <c r="X36" s="16" t="s">
        <v>19</v>
      </c>
      <c r="Y36" s="16" t="s">
        <v>19</v>
      </c>
      <c r="Z36" s="16" t="s">
        <v>19</v>
      </c>
      <c r="AA36" s="16" t="s">
        <v>19</v>
      </c>
      <c r="AB36" s="16" t="s">
        <v>19</v>
      </c>
      <c r="AC36" s="16" t="s">
        <v>19</v>
      </c>
      <c r="AD36" s="16" t="s">
        <v>19</v>
      </c>
      <c r="AE36" s="19" t="s">
        <v>19</v>
      </c>
      <c r="AF36" s="81" t="s">
        <v>282</v>
      </c>
      <c r="AG36" s="11"/>
      <c r="AH36" s="11"/>
      <c r="AI36" s="11"/>
      <c r="AJ36" s="11"/>
      <c r="AK36" s="11"/>
      <c r="AL36" s="11"/>
      <c r="AM36" s="55"/>
      <c r="AN36" s="11"/>
    </row>
    <row r="37" spans="1:40" x14ac:dyDescent="0.25">
      <c r="A37" s="10" t="s">
        <v>103</v>
      </c>
      <c r="B37" s="50">
        <v>41206</v>
      </c>
      <c r="C37" s="83">
        <v>0</v>
      </c>
      <c r="D37" s="16">
        <v>0</v>
      </c>
      <c r="E37" s="16">
        <v>0</v>
      </c>
      <c r="F37" s="16" t="s">
        <v>19</v>
      </c>
      <c r="G37" s="16" t="s">
        <v>19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714.1</v>
      </c>
      <c r="S37" s="29">
        <v>64.3</v>
      </c>
      <c r="T37" s="16">
        <v>306.89999999999998</v>
      </c>
      <c r="U37" s="16" t="s">
        <v>19</v>
      </c>
      <c r="V37" s="16" t="s">
        <v>19</v>
      </c>
      <c r="W37" s="16" t="s">
        <v>19</v>
      </c>
      <c r="X37" s="16" t="s">
        <v>19</v>
      </c>
      <c r="Y37" s="16" t="s">
        <v>19</v>
      </c>
      <c r="Z37" s="16" t="s">
        <v>19</v>
      </c>
      <c r="AA37" s="16" t="s">
        <v>19</v>
      </c>
      <c r="AB37" s="16" t="s">
        <v>19</v>
      </c>
      <c r="AC37" s="16" t="s">
        <v>19</v>
      </c>
      <c r="AD37" s="16" t="s">
        <v>19</v>
      </c>
      <c r="AE37" s="19" t="s">
        <v>19</v>
      </c>
      <c r="AF37" s="81" t="s">
        <v>283</v>
      </c>
      <c r="AG37" s="11"/>
      <c r="AH37" s="11"/>
      <c r="AI37" s="11"/>
      <c r="AJ37" s="11"/>
      <c r="AK37" s="11"/>
      <c r="AL37" s="11"/>
      <c r="AM37" s="55"/>
      <c r="AN37" s="11"/>
    </row>
    <row r="38" spans="1:40" x14ac:dyDescent="0.25">
      <c r="A38" s="10" t="s">
        <v>103</v>
      </c>
      <c r="B38" s="50">
        <v>41227</v>
      </c>
      <c r="C38" s="83">
        <v>0</v>
      </c>
      <c r="D38" s="16" t="s">
        <v>19</v>
      </c>
      <c r="E38" s="16" t="s">
        <v>19</v>
      </c>
      <c r="F38" s="16" t="s">
        <v>19</v>
      </c>
      <c r="G38" s="16" t="s">
        <v>19</v>
      </c>
      <c r="H38" s="16" t="s">
        <v>19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>
        <v>504</v>
      </c>
      <c r="S38" s="16" t="s">
        <v>19</v>
      </c>
      <c r="T38" s="16" t="s">
        <v>19</v>
      </c>
      <c r="U38" s="16" t="s">
        <v>19</v>
      </c>
      <c r="V38" s="16" t="s">
        <v>19</v>
      </c>
      <c r="W38" s="16" t="s">
        <v>19</v>
      </c>
      <c r="X38" s="16" t="s">
        <v>19</v>
      </c>
      <c r="Y38" s="16" t="s">
        <v>19</v>
      </c>
      <c r="Z38" s="16" t="s">
        <v>19</v>
      </c>
      <c r="AA38" s="16" t="s">
        <v>19</v>
      </c>
      <c r="AB38" s="16" t="s">
        <v>19</v>
      </c>
      <c r="AC38" s="16" t="s">
        <v>19</v>
      </c>
      <c r="AD38" s="16" t="s">
        <v>19</v>
      </c>
      <c r="AE38" s="19" t="s">
        <v>19</v>
      </c>
      <c r="AF38" s="81" t="s">
        <v>291</v>
      </c>
      <c r="AG38" s="11"/>
      <c r="AH38" s="11"/>
      <c r="AI38" s="11"/>
      <c r="AJ38" s="11"/>
      <c r="AK38" s="11"/>
      <c r="AL38" s="11"/>
      <c r="AM38" s="55"/>
      <c r="AN38" s="11"/>
    </row>
    <row r="39" spans="1:40" x14ac:dyDescent="0.25">
      <c r="A39" s="10" t="s">
        <v>103</v>
      </c>
      <c r="B39" s="50">
        <v>41228</v>
      </c>
      <c r="C39" s="84" t="s">
        <v>19</v>
      </c>
      <c r="D39" s="16">
        <v>0</v>
      </c>
      <c r="E39" s="16" t="s">
        <v>19</v>
      </c>
      <c r="F39" s="16" t="s">
        <v>19</v>
      </c>
      <c r="G39" s="16" t="s">
        <v>19</v>
      </c>
      <c r="H39" s="16" t="s">
        <v>19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si="3"/>
        <v>0</v>
      </c>
      <c r="R39" s="29" t="s">
        <v>19</v>
      </c>
      <c r="S39" s="29">
        <v>115</v>
      </c>
      <c r="T39" s="16" t="s">
        <v>19</v>
      </c>
      <c r="U39" s="16" t="s">
        <v>19</v>
      </c>
      <c r="V39" s="16" t="s">
        <v>19</v>
      </c>
      <c r="W39" s="16" t="s">
        <v>19</v>
      </c>
      <c r="X39" s="16" t="s">
        <v>19</v>
      </c>
      <c r="Y39" s="16" t="s">
        <v>19</v>
      </c>
      <c r="Z39" s="16" t="s">
        <v>19</v>
      </c>
      <c r="AA39" s="16" t="s">
        <v>19</v>
      </c>
      <c r="AB39" s="16" t="s">
        <v>19</v>
      </c>
      <c r="AC39" s="16" t="s">
        <v>19</v>
      </c>
      <c r="AD39" s="16" t="s">
        <v>19</v>
      </c>
      <c r="AE39" s="19" t="s">
        <v>19</v>
      </c>
      <c r="AF39" s="81" t="s">
        <v>292</v>
      </c>
      <c r="AG39" s="11"/>
      <c r="AH39" s="11"/>
      <c r="AI39" s="11"/>
      <c r="AJ39" s="11"/>
      <c r="AK39" s="11"/>
      <c r="AL39" s="11"/>
      <c r="AM39" s="55"/>
      <c r="AN39" s="11"/>
    </row>
    <row r="40" spans="1:40" x14ac:dyDescent="0.25">
      <c r="A40" s="10" t="s">
        <v>103</v>
      </c>
      <c r="B40" s="50">
        <v>41232</v>
      </c>
      <c r="C40" s="84" t="s">
        <v>19</v>
      </c>
      <c r="D40" s="16" t="s">
        <v>19</v>
      </c>
      <c r="E40" s="16">
        <v>0</v>
      </c>
      <c r="F40" s="16">
        <v>0</v>
      </c>
      <c r="G40" s="16" t="s">
        <v>19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3"/>
        <v>0</v>
      </c>
      <c r="R40" s="29" t="s">
        <v>19</v>
      </c>
      <c r="S40" s="16" t="s">
        <v>19</v>
      </c>
      <c r="T40" s="29">
        <v>185</v>
      </c>
      <c r="U40" s="29">
        <v>185</v>
      </c>
      <c r="V40" s="16" t="s">
        <v>19</v>
      </c>
      <c r="W40" s="16" t="s">
        <v>19</v>
      </c>
      <c r="X40" s="16" t="s">
        <v>19</v>
      </c>
      <c r="Y40" s="16" t="s">
        <v>19</v>
      </c>
      <c r="Z40" s="16" t="s">
        <v>19</v>
      </c>
      <c r="AA40" s="16" t="s">
        <v>19</v>
      </c>
      <c r="AB40" s="16" t="s">
        <v>19</v>
      </c>
      <c r="AC40" s="16" t="s">
        <v>19</v>
      </c>
      <c r="AD40" s="16" t="s">
        <v>19</v>
      </c>
      <c r="AE40" s="19" t="s">
        <v>19</v>
      </c>
      <c r="AF40" s="81" t="s">
        <v>293</v>
      </c>
      <c r="AG40" s="11"/>
      <c r="AH40" s="11"/>
      <c r="AI40" s="11"/>
      <c r="AJ40" s="11"/>
      <c r="AK40" s="11"/>
      <c r="AL40" s="11"/>
      <c r="AM40" s="55"/>
      <c r="AN40" s="11"/>
    </row>
    <row r="41" spans="1:40" x14ac:dyDescent="0.25">
      <c r="A41" s="10" t="s">
        <v>103</v>
      </c>
      <c r="B41" s="50">
        <v>41246</v>
      </c>
      <c r="C41" s="84">
        <v>0</v>
      </c>
      <c r="D41" s="16" t="s">
        <v>19</v>
      </c>
      <c r="E41" s="16">
        <v>0</v>
      </c>
      <c r="F41" s="16" t="s">
        <v>19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>SUM(C41:P41)</f>
        <v>0</v>
      </c>
      <c r="R41" s="29">
        <v>430</v>
      </c>
      <c r="S41" s="16" t="s">
        <v>19</v>
      </c>
      <c r="T41" s="29">
        <v>228</v>
      </c>
      <c r="U41" s="16" t="s">
        <v>19</v>
      </c>
      <c r="V41" s="16" t="s">
        <v>19</v>
      </c>
      <c r="W41" s="16" t="s">
        <v>19</v>
      </c>
      <c r="X41" s="16" t="s">
        <v>19</v>
      </c>
      <c r="Y41" s="16" t="s">
        <v>19</v>
      </c>
      <c r="Z41" s="16" t="s">
        <v>19</v>
      </c>
      <c r="AA41" s="16" t="s">
        <v>19</v>
      </c>
      <c r="AB41" s="16" t="s">
        <v>19</v>
      </c>
      <c r="AC41" s="16" t="s">
        <v>19</v>
      </c>
      <c r="AD41" s="16" t="s">
        <v>19</v>
      </c>
      <c r="AE41" s="19" t="s">
        <v>19</v>
      </c>
      <c r="AF41" s="81" t="s">
        <v>296</v>
      </c>
      <c r="AG41" s="11"/>
      <c r="AH41" s="11"/>
      <c r="AI41" s="11"/>
      <c r="AJ41" s="11"/>
      <c r="AK41" s="11"/>
      <c r="AL41" s="11"/>
      <c r="AM41" s="55"/>
      <c r="AN41" s="11"/>
    </row>
    <row r="42" spans="1:40" x14ac:dyDescent="0.25">
      <c r="A42" s="10" t="s">
        <v>103</v>
      </c>
      <c r="B42" s="50">
        <v>41247</v>
      </c>
      <c r="C42" s="84" t="s">
        <v>19</v>
      </c>
      <c r="D42" s="16" t="s">
        <v>19</v>
      </c>
      <c r="E42" s="16" t="s">
        <v>19</v>
      </c>
      <c r="F42" s="16">
        <v>0</v>
      </c>
      <c r="G42" s="16" t="s">
        <v>19</v>
      </c>
      <c r="H42" s="16" t="s">
        <v>19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>SUM(C42:P42)</f>
        <v>0</v>
      </c>
      <c r="R42" s="29" t="s">
        <v>19</v>
      </c>
      <c r="S42" s="16" t="s">
        <v>19</v>
      </c>
      <c r="T42" s="29" t="s">
        <v>19</v>
      </c>
      <c r="U42" s="29">
        <v>172</v>
      </c>
      <c r="V42" s="16" t="s">
        <v>19</v>
      </c>
      <c r="W42" s="16" t="s">
        <v>19</v>
      </c>
      <c r="X42" s="16" t="s">
        <v>19</v>
      </c>
      <c r="Y42" s="16" t="s">
        <v>19</v>
      </c>
      <c r="Z42" s="16" t="s">
        <v>19</v>
      </c>
      <c r="AA42" s="16" t="s">
        <v>19</v>
      </c>
      <c r="AB42" s="16" t="s">
        <v>19</v>
      </c>
      <c r="AC42" s="16" t="s">
        <v>19</v>
      </c>
      <c r="AD42" s="16" t="s">
        <v>19</v>
      </c>
      <c r="AE42" s="19" t="s">
        <v>19</v>
      </c>
      <c r="AF42" s="81" t="s">
        <v>297</v>
      </c>
      <c r="AG42" s="11"/>
      <c r="AH42" s="11"/>
      <c r="AI42" s="11"/>
      <c r="AJ42" s="11"/>
      <c r="AK42" s="11"/>
      <c r="AL42" s="11"/>
      <c r="AM42" s="55"/>
      <c r="AN42" s="11"/>
    </row>
    <row r="43" spans="1:40" x14ac:dyDescent="0.25">
      <c r="A43" s="10" t="s">
        <v>103</v>
      </c>
      <c r="B43" s="50">
        <v>41262</v>
      </c>
      <c r="C43" s="84"/>
      <c r="D43" s="16" t="s">
        <v>19</v>
      </c>
      <c r="E43" s="16" t="s">
        <v>19</v>
      </c>
      <c r="F43" s="16" t="s">
        <v>19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>SUM(C43:P43)</f>
        <v>0</v>
      </c>
      <c r="R43" s="29">
        <v>379</v>
      </c>
      <c r="S43" s="16" t="s">
        <v>19</v>
      </c>
      <c r="T43" s="16" t="s">
        <v>19</v>
      </c>
      <c r="U43" s="16" t="s">
        <v>19</v>
      </c>
      <c r="V43" s="16" t="s">
        <v>19</v>
      </c>
      <c r="W43" s="16" t="s">
        <v>19</v>
      </c>
      <c r="X43" s="16" t="s">
        <v>19</v>
      </c>
      <c r="Y43" s="16" t="s">
        <v>19</v>
      </c>
      <c r="Z43" s="16" t="s">
        <v>19</v>
      </c>
      <c r="AA43" s="16" t="s">
        <v>19</v>
      </c>
      <c r="AB43" s="16" t="s">
        <v>19</v>
      </c>
      <c r="AC43" s="16" t="s">
        <v>19</v>
      </c>
      <c r="AD43" s="16" t="s">
        <v>19</v>
      </c>
      <c r="AE43" s="19" t="s">
        <v>19</v>
      </c>
      <c r="AF43" s="81" t="s">
        <v>298</v>
      </c>
      <c r="AG43" s="11"/>
      <c r="AH43" s="11"/>
      <c r="AI43" s="11"/>
      <c r="AJ43" s="11"/>
      <c r="AK43" s="11"/>
      <c r="AL43" s="11"/>
      <c r="AM43" s="55"/>
      <c r="AN43" s="11"/>
    </row>
    <row r="44" spans="1:40" x14ac:dyDescent="0.25">
      <c r="A44" s="10"/>
      <c r="C44" s="74"/>
      <c r="Q44" s="76"/>
      <c r="R44" s="15"/>
      <c r="S44" s="15"/>
      <c r="T44" s="15"/>
      <c r="U44" s="15"/>
      <c r="V44" s="15"/>
      <c r="W44" s="15"/>
      <c r="AE44" s="14"/>
      <c r="AF44" s="25"/>
      <c r="AM44" s="14"/>
    </row>
    <row r="45" spans="1:40" x14ac:dyDescent="0.25">
      <c r="A45" s="10" t="s">
        <v>105</v>
      </c>
      <c r="B45" s="56">
        <v>40932</v>
      </c>
      <c r="C45">
        <v>1</v>
      </c>
      <c r="D45">
        <v>35</v>
      </c>
      <c r="E45">
        <v>15</v>
      </c>
      <c r="F45" s="16">
        <v>14</v>
      </c>
      <c r="G45">
        <v>7</v>
      </c>
      <c r="H45">
        <v>0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16" t="s">
        <v>19</v>
      </c>
      <c r="Q45" s="66">
        <f t="shared" ref="Q45:Q50" si="4">SUM(C45:P45)</f>
        <v>72</v>
      </c>
      <c r="R45" s="15">
        <v>125.3</v>
      </c>
      <c r="S45" s="15">
        <v>604.70000000000005</v>
      </c>
      <c r="T45" s="15">
        <v>203.9</v>
      </c>
      <c r="U45" s="29">
        <v>372.7</v>
      </c>
      <c r="V45" s="15">
        <v>126.2</v>
      </c>
      <c r="W45" s="15">
        <v>0</v>
      </c>
      <c r="X45" s="16" t="s">
        <v>19</v>
      </c>
      <c r="Y45" s="16" t="s">
        <v>19</v>
      </c>
      <c r="Z45" s="16" t="s">
        <v>19</v>
      </c>
      <c r="AA45" s="16" t="s">
        <v>19</v>
      </c>
      <c r="AB45" s="16" t="s">
        <v>19</v>
      </c>
      <c r="AC45" s="16" t="s">
        <v>19</v>
      </c>
      <c r="AD45" s="16" t="s">
        <v>19</v>
      </c>
      <c r="AE45" s="19" t="s">
        <v>19</v>
      </c>
      <c r="AF45" s="81" t="s">
        <v>239</v>
      </c>
      <c r="AM45" s="14"/>
    </row>
    <row r="46" spans="1:40" x14ac:dyDescent="0.25">
      <c r="A46" s="10" t="s">
        <v>105</v>
      </c>
      <c r="B46" s="56">
        <v>40955</v>
      </c>
      <c r="C46" s="34">
        <v>7</v>
      </c>
      <c r="D46" s="11">
        <v>78</v>
      </c>
      <c r="E46" s="11">
        <v>54</v>
      </c>
      <c r="F46" s="16">
        <v>5</v>
      </c>
      <c r="G46" s="11">
        <v>22</v>
      </c>
      <c r="H46" s="11">
        <v>25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si="4"/>
        <v>191</v>
      </c>
      <c r="R46" s="15">
        <v>128.80000000000001</v>
      </c>
      <c r="S46" s="15">
        <v>466.2</v>
      </c>
      <c r="T46" s="15">
        <v>519.20000000000005</v>
      </c>
      <c r="U46" s="29">
        <v>0</v>
      </c>
      <c r="V46" s="15">
        <v>264</v>
      </c>
      <c r="W46" s="15">
        <v>183.6</v>
      </c>
      <c r="X46" s="16" t="s">
        <v>19</v>
      </c>
      <c r="Y46" s="16" t="s">
        <v>19</v>
      </c>
      <c r="Z46" s="16" t="s">
        <v>19</v>
      </c>
      <c r="AA46" s="16" t="s">
        <v>19</v>
      </c>
      <c r="AB46" s="16" t="s">
        <v>19</v>
      </c>
      <c r="AC46" s="16" t="s">
        <v>19</v>
      </c>
      <c r="AD46" s="16" t="s">
        <v>19</v>
      </c>
      <c r="AE46" s="19" t="s">
        <v>19</v>
      </c>
      <c r="AF46" s="81" t="s">
        <v>243</v>
      </c>
      <c r="AM46" s="14"/>
    </row>
    <row r="47" spans="1:40" x14ac:dyDescent="0.25">
      <c r="A47" s="10" t="s">
        <v>105</v>
      </c>
      <c r="B47" s="56">
        <v>40974</v>
      </c>
      <c r="C47" s="34">
        <v>4</v>
      </c>
      <c r="D47" s="11">
        <v>26</v>
      </c>
      <c r="E47" s="11">
        <v>37</v>
      </c>
      <c r="F47" s="16">
        <v>0</v>
      </c>
      <c r="G47" s="11">
        <v>22</v>
      </c>
      <c r="H47" s="11">
        <v>25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4"/>
        <v>114</v>
      </c>
      <c r="R47" s="15">
        <v>58</v>
      </c>
      <c r="S47" s="15">
        <v>407</v>
      </c>
      <c r="T47" s="15">
        <v>391</v>
      </c>
      <c r="U47" s="29">
        <v>0</v>
      </c>
      <c r="V47" s="15">
        <v>219</v>
      </c>
      <c r="W47" s="15">
        <v>110</v>
      </c>
      <c r="X47" s="16" t="s">
        <v>19</v>
      </c>
      <c r="Y47" s="16" t="s">
        <v>19</v>
      </c>
      <c r="Z47" s="16" t="s">
        <v>19</v>
      </c>
      <c r="AA47" s="16" t="s">
        <v>19</v>
      </c>
      <c r="AB47" s="16" t="s">
        <v>19</v>
      </c>
      <c r="AC47" s="16" t="s">
        <v>19</v>
      </c>
      <c r="AD47" s="16" t="s">
        <v>19</v>
      </c>
      <c r="AE47" s="19" t="s">
        <v>19</v>
      </c>
      <c r="AF47" s="81" t="s">
        <v>248</v>
      </c>
      <c r="AM47" s="14"/>
    </row>
    <row r="48" spans="1:40" x14ac:dyDescent="0.25">
      <c r="A48" s="10" t="s">
        <v>105</v>
      </c>
      <c r="B48" s="56">
        <v>41001</v>
      </c>
      <c r="C48" s="34">
        <v>100</v>
      </c>
      <c r="D48" s="11">
        <v>220</v>
      </c>
      <c r="E48" s="11">
        <v>150</v>
      </c>
      <c r="F48" s="16">
        <v>200</v>
      </c>
      <c r="G48" s="11">
        <v>0</v>
      </c>
      <c r="H48" s="11">
        <v>100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4"/>
        <v>770</v>
      </c>
      <c r="R48" s="15">
        <v>473</v>
      </c>
      <c r="S48" s="15">
        <v>636</v>
      </c>
      <c r="T48" s="15">
        <v>623</v>
      </c>
      <c r="U48" s="29">
        <v>395</v>
      </c>
      <c r="V48" s="15">
        <v>7</v>
      </c>
      <c r="W48" s="15">
        <v>511</v>
      </c>
      <c r="X48" s="16" t="s">
        <v>19</v>
      </c>
      <c r="Y48" s="16" t="s">
        <v>19</v>
      </c>
      <c r="Z48" s="16" t="s">
        <v>19</v>
      </c>
      <c r="AA48" s="16" t="s">
        <v>19</v>
      </c>
      <c r="AB48" s="16" t="s">
        <v>19</v>
      </c>
      <c r="AC48" s="16" t="s">
        <v>19</v>
      </c>
      <c r="AD48" s="16" t="s">
        <v>19</v>
      </c>
      <c r="AE48" s="19" t="s">
        <v>19</v>
      </c>
      <c r="AF48" s="81" t="s">
        <v>249</v>
      </c>
      <c r="AM48" s="14"/>
    </row>
    <row r="49" spans="1:39" x14ac:dyDescent="0.25">
      <c r="A49" s="10" t="s">
        <v>105</v>
      </c>
      <c r="B49" s="56">
        <v>41031</v>
      </c>
      <c r="C49" s="34">
        <v>9</v>
      </c>
      <c r="D49" s="11">
        <v>14</v>
      </c>
      <c r="E49" s="11">
        <v>21</v>
      </c>
      <c r="F49" s="16">
        <v>12</v>
      </c>
      <c r="G49" s="11">
        <v>19</v>
      </c>
      <c r="H49" s="11">
        <v>31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4"/>
        <v>106</v>
      </c>
      <c r="R49" s="15">
        <v>712</v>
      </c>
      <c r="S49" s="15">
        <v>570</v>
      </c>
      <c r="T49" s="15">
        <v>717</v>
      </c>
      <c r="U49" s="29">
        <v>703</v>
      </c>
      <c r="V49" s="15">
        <v>279</v>
      </c>
      <c r="W49" s="15">
        <v>547</v>
      </c>
      <c r="X49" s="16" t="s">
        <v>19</v>
      </c>
      <c r="Y49" s="16" t="s">
        <v>19</v>
      </c>
      <c r="Z49" s="16" t="s">
        <v>19</v>
      </c>
      <c r="AA49" s="16" t="s">
        <v>19</v>
      </c>
      <c r="AB49" s="16" t="s">
        <v>19</v>
      </c>
      <c r="AC49" s="16" t="s">
        <v>19</v>
      </c>
      <c r="AD49" s="16" t="s">
        <v>19</v>
      </c>
      <c r="AE49" s="19" t="s">
        <v>19</v>
      </c>
      <c r="AF49" s="81" t="s">
        <v>256</v>
      </c>
      <c r="AM49" s="14"/>
    </row>
    <row r="50" spans="1:39" x14ac:dyDescent="0.25">
      <c r="A50" s="10" t="s">
        <v>105</v>
      </c>
      <c r="B50" s="56">
        <v>41064</v>
      </c>
      <c r="C50" s="34">
        <v>0</v>
      </c>
      <c r="D50" s="11">
        <v>14</v>
      </c>
      <c r="E50" s="11">
        <v>12</v>
      </c>
      <c r="F50" s="16">
        <v>15</v>
      </c>
      <c r="G50" s="11">
        <v>0</v>
      </c>
      <c r="H50" s="11">
        <v>0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4"/>
        <v>41</v>
      </c>
      <c r="R50" s="15">
        <v>757</v>
      </c>
      <c r="S50" s="15">
        <v>770</v>
      </c>
      <c r="T50" s="15">
        <v>761</v>
      </c>
      <c r="U50" s="29">
        <v>546</v>
      </c>
      <c r="V50" s="15">
        <v>293</v>
      </c>
      <c r="W50" s="15">
        <v>346</v>
      </c>
      <c r="X50" s="16" t="s">
        <v>19</v>
      </c>
      <c r="Y50" s="16" t="s">
        <v>19</v>
      </c>
      <c r="Z50" s="16" t="s">
        <v>19</v>
      </c>
      <c r="AA50" s="16" t="s">
        <v>19</v>
      </c>
      <c r="AB50" s="16" t="s">
        <v>19</v>
      </c>
      <c r="AC50" s="16" t="s">
        <v>19</v>
      </c>
      <c r="AD50" s="16" t="s">
        <v>19</v>
      </c>
      <c r="AE50" s="19" t="s">
        <v>19</v>
      </c>
      <c r="AF50" s="81" t="s">
        <v>267</v>
      </c>
      <c r="AM50" s="14"/>
    </row>
    <row r="51" spans="1:39" x14ac:dyDescent="0.25">
      <c r="A51" s="10" t="s">
        <v>105</v>
      </c>
      <c r="B51" s="56">
        <v>41102</v>
      </c>
      <c r="C51" s="20">
        <v>0</v>
      </c>
      <c r="D51" s="11">
        <v>2</v>
      </c>
      <c r="E51" s="11">
        <v>0</v>
      </c>
      <c r="F51" s="16">
        <v>6</v>
      </c>
      <c r="G51" s="11">
        <v>0</v>
      </c>
      <c r="H51" s="11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ref="Q51:Q56" si="5">SUM(C51:P51)</f>
        <v>8</v>
      </c>
      <c r="R51" s="15">
        <v>0</v>
      </c>
      <c r="S51" s="15">
        <v>722.8</v>
      </c>
      <c r="T51" s="15">
        <v>440.4</v>
      </c>
      <c r="U51" s="29">
        <v>161.4</v>
      </c>
      <c r="V51" s="15">
        <v>26.5</v>
      </c>
      <c r="W51" s="15">
        <v>0.3</v>
      </c>
      <c r="X51" s="16" t="s">
        <v>19</v>
      </c>
      <c r="Y51" s="16" t="s">
        <v>19</v>
      </c>
      <c r="Z51" s="16" t="s">
        <v>19</v>
      </c>
      <c r="AA51" s="16" t="s">
        <v>19</v>
      </c>
      <c r="AB51" s="16" t="s">
        <v>19</v>
      </c>
      <c r="AC51" s="16" t="s">
        <v>19</v>
      </c>
      <c r="AD51" s="16" t="s">
        <v>19</v>
      </c>
      <c r="AE51" s="19" t="s">
        <v>19</v>
      </c>
      <c r="AF51" s="81" t="s">
        <v>276</v>
      </c>
      <c r="AM51" s="14"/>
    </row>
    <row r="52" spans="1:39" x14ac:dyDescent="0.25">
      <c r="A52" s="10" t="s">
        <v>105</v>
      </c>
      <c r="B52" s="56">
        <v>41129</v>
      </c>
      <c r="C52" s="34">
        <v>0</v>
      </c>
      <c r="D52" s="11">
        <v>1</v>
      </c>
      <c r="E52" s="11">
        <v>2</v>
      </c>
      <c r="F52" s="16">
        <v>0</v>
      </c>
      <c r="G52" s="11">
        <v>0</v>
      </c>
      <c r="H52" s="11">
        <v>0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si="5"/>
        <v>3</v>
      </c>
      <c r="R52" s="15">
        <v>0.1</v>
      </c>
      <c r="S52" s="15">
        <v>709.4</v>
      </c>
      <c r="T52" s="15">
        <v>36</v>
      </c>
      <c r="U52" s="29">
        <v>0.8</v>
      </c>
      <c r="V52" s="15">
        <v>0</v>
      </c>
      <c r="W52" s="15">
        <v>0</v>
      </c>
      <c r="X52" s="16" t="s">
        <v>19</v>
      </c>
      <c r="Y52" s="16" t="s">
        <v>19</v>
      </c>
      <c r="Z52" s="16" t="s">
        <v>19</v>
      </c>
      <c r="AA52" s="16" t="s">
        <v>19</v>
      </c>
      <c r="AB52" s="16" t="s">
        <v>19</v>
      </c>
      <c r="AC52" s="16" t="s">
        <v>19</v>
      </c>
      <c r="AD52" s="16" t="s">
        <v>19</v>
      </c>
      <c r="AE52" s="19" t="s">
        <v>19</v>
      </c>
      <c r="AF52" s="81" t="s">
        <v>277</v>
      </c>
      <c r="AM52" s="14"/>
    </row>
    <row r="53" spans="1:39" x14ac:dyDescent="0.25">
      <c r="A53" s="10" t="s">
        <v>105</v>
      </c>
      <c r="B53" s="56">
        <v>41169</v>
      </c>
      <c r="C53" s="34">
        <v>0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5"/>
        <v>0</v>
      </c>
      <c r="R53" s="15">
        <v>3.4</v>
      </c>
      <c r="S53" s="15">
        <v>702.3</v>
      </c>
      <c r="T53" s="15">
        <v>286</v>
      </c>
      <c r="U53" s="29">
        <v>0</v>
      </c>
      <c r="V53" s="15">
        <v>15.5</v>
      </c>
      <c r="W53" s="15">
        <v>12.7</v>
      </c>
      <c r="X53" s="16" t="s">
        <v>19</v>
      </c>
      <c r="Y53" s="16" t="s">
        <v>19</v>
      </c>
      <c r="Z53" s="16" t="s">
        <v>19</v>
      </c>
      <c r="AA53" s="16" t="s">
        <v>19</v>
      </c>
      <c r="AB53" s="16" t="s">
        <v>19</v>
      </c>
      <c r="AC53" s="16" t="s">
        <v>19</v>
      </c>
      <c r="AD53" s="16" t="s">
        <v>19</v>
      </c>
      <c r="AE53" s="19" t="s">
        <v>19</v>
      </c>
      <c r="AF53" s="81" t="s">
        <v>278</v>
      </c>
      <c r="AM53" s="14"/>
    </row>
    <row r="54" spans="1:39" x14ac:dyDescent="0.25">
      <c r="A54" s="10" t="s">
        <v>105</v>
      </c>
      <c r="B54" s="56">
        <v>41184</v>
      </c>
      <c r="C54" s="34">
        <v>0</v>
      </c>
      <c r="D54" s="11">
        <v>0</v>
      </c>
      <c r="E54" s="11">
        <v>0</v>
      </c>
      <c r="F54" s="16">
        <v>0</v>
      </c>
      <c r="G54" s="11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5"/>
        <v>0</v>
      </c>
      <c r="R54" s="15">
        <v>0</v>
      </c>
      <c r="S54" s="15">
        <v>739.5</v>
      </c>
      <c r="T54" s="15">
        <v>229.1</v>
      </c>
      <c r="U54" s="29">
        <v>0.2</v>
      </c>
      <c r="V54" s="15">
        <v>0.1</v>
      </c>
      <c r="W54" s="15">
        <v>0</v>
      </c>
      <c r="X54" s="16" t="s">
        <v>19</v>
      </c>
      <c r="Y54" s="16" t="s">
        <v>19</v>
      </c>
      <c r="Z54" s="16" t="s">
        <v>19</v>
      </c>
      <c r="AA54" s="16" t="s">
        <v>19</v>
      </c>
      <c r="AB54" s="16" t="s">
        <v>19</v>
      </c>
      <c r="AC54" s="16" t="s">
        <v>19</v>
      </c>
      <c r="AD54" s="16" t="s">
        <v>19</v>
      </c>
      <c r="AE54" s="19" t="s">
        <v>19</v>
      </c>
      <c r="AF54" s="81" t="s">
        <v>285</v>
      </c>
      <c r="AM54" s="14"/>
    </row>
    <row r="55" spans="1:39" x14ac:dyDescent="0.25">
      <c r="A55" s="10" t="s">
        <v>105</v>
      </c>
      <c r="B55" s="56">
        <v>41218</v>
      </c>
      <c r="C55" s="34">
        <v>0</v>
      </c>
      <c r="D55" s="11">
        <v>0</v>
      </c>
      <c r="E55" s="11">
        <v>0</v>
      </c>
      <c r="F55" s="16">
        <v>0</v>
      </c>
      <c r="G55" s="11">
        <v>0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5"/>
        <v>0</v>
      </c>
      <c r="R55" s="15">
        <v>5</v>
      </c>
      <c r="S55" s="15">
        <v>672.9</v>
      </c>
      <c r="T55" s="15">
        <v>16.5</v>
      </c>
      <c r="U55" s="29">
        <v>301</v>
      </c>
      <c r="V55" s="15">
        <v>44.9</v>
      </c>
      <c r="W55" s="15">
        <v>14.5</v>
      </c>
      <c r="X55" s="16" t="s">
        <v>19</v>
      </c>
      <c r="Y55" s="16" t="s">
        <v>19</v>
      </c>
      <c r="Z55" s="16" t="s">
        <v>19</v>
      </c>
      <c r="AA55" s="16" t="s">
        <v>19</v>
      </c>
      <c r="AB55" s="16" t="s">
        <v>19</v>
      </c>
      <c r="AC55" s="16" t="s">
        <v>19</v>
      </c>
      <c r="AD55" s="16" t="s">
        <v>19</v>
      </c>
      <c r="AE55" s="19" t="s">
        <v>19</v>
      </c>
      <c r="AF55" s="81" t="s">
        <v>289</v>
      </c>
      <c r="AM55" s="14"/>
    </row>
    <row r="56" spans="1:39" x14ac:dyDescent="0.25">
      <c r="A56" s="10" t="s">
        <v>105</v>
      </c>
      <c r="B56" s="56">
        <v>41246</v>
      </c>
      <c r="C56" s="34">
        <v>0</v>
      </c>
      <c r="D56" s="11">
        <v>0</v>
      </c>
      <c r="E56" s="11">
        <v>0</v>
      </c>
      <c r="F56" s="16">
        <v>0</v>
      </c>
      <c r="G56" s="11">
        <v>0</v>
      </c>
      <c r="H56" s="11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5"/>
        <v>0</v>
      </c>
      <c r="R56" s="15">
        <v>5</v>
      </c>
      <c r="S56" s="15">
        <v>610</v>
      </c>
      <c r="T56" s="15">
        <v>14</v>
      </c>
      <c r="U56" s="29">
        <v>342</v>
      </c>
      <c r="V56" s="15">
        <v>55</v>
      </c>
      <c r="W56" s="15">
        <v>20</v>
      </c>
      <c r="X56" s="16" t="s">
        <v>19</v>
      </c>
      <c r="Y56" s="16" t="s">
        <v>19</v>
      </c>
      <c r="Z56" s="16" t="s">
        <v>19</v>
      </c>
      <c r="AA56" s="16" t="s">
        <v>19</v>
      </c>
      <c r="AB56" s="16" t="s">
        <v>19</v>
      </c>
      <c r="AC56" s="16" t="s">
        <v>19</v>
      </c>
      <c r="AD56" s="16" t="s">
        <v>19</v>
      </c>
      <c r="AE56" s="19" t="s">
        <v>19</v>
      </c>
      <c r="AF56" s="81" t="s">
        <v>294</v>
      </c>
      <c r="AM56" s="14"/>
    </row>
    <row r="57" spans="1:39" x14ac:dyDescent="0.25">
      <c r="A57" s="42"/>
      <c r="B57" s="21"/>
      <c r="C57" s="33"/>
      <c r="D57" s="33"/>
      <c r="E57" s="33"/>
      <c r="F57" s="33"/>
      <c r="G57" s="24"/>
      <c r="H57" s="33"/>
      <c r="I57" s="33"/>
      <c r="J57" s="33"/>
      <c r="K57" s="24"/>
      <c r="L57" s="34"/>
      <c r="M57" s="34"/>
      <c r="N57" s="34"/>
      <c r="O57" s="34"/>
      <c r="P57" s="34"/>
      <c r="Q57" s="65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0"/>
      <c r="AC57" s="40"/>
      <c r="AD57" s="40"/>
      <c r="AE57" s="43"/>
      <c r="AF57" s="10"/>
      <c r="AG57" s="25"/>
      <c r="AH57" s="25"/>
      <c r="AI57" s="25"/>
      <c r="AJ57" s="25"/>
      <c r="AK57" s="25"/>
      <c r="AL57" s="25"/>
      <c r="AM57" s="14"/>
    </row>
    <row r="58" spans="1:39" x14ac:dyDescent="0.25">
      <c r="A58" s="42" t="s">
        <v>115</v>
      </c>
      <c r="B58" s="21">
        <v>40913</v>
      </c>
      <c r="C58" s="33">
        <v>0</v>
      </c>
      <c r="D58" s="33">
        <v>0</v>
      </c>
      <c r="E58" s="33">
        <v>0</v>
      </c>
      <c r="F58" s="33">
        <v>3</v>
      </c>
      <c r="G58" s="24">
        <v>5</v>
      </c>
      <c r="H58" s="33">
        <v>1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16" t="s">
        <v>19</v>
      </c>
      <c r="Q58" s="66">
        <f t="shared" ref="Q58:Q65" si="6">SUM(C58:P58)</f>
        <v>9</v>
      </c>
      <c r="R58" s="39">
        <v>0</v>
      </c>
      <c r="S58" s="39">
        <v>14</v>
      </c>
      <c r="T58" s="39">
        <v>214</v>
      </c>
      <c r="U58" s="39">
        <v>149</v>
      </c>
      <c r="V58" s="39">
        <v>246</v>
      </c>
      <c r="W58" s="39">
        <v>2</v>
      </c>
      <c r="X58" s="16" t="s">
        <v>19</v>
      </c>
      <c r="Y58" s="16" t="s">
        <v>19</v>
      </c>
      <c r="Z58" s="16" t="s">
        <v>19</v>
      </c>
      <c r="AA58" s="16" t="s">
        <v>19</v>
      </c>
      <c r="AB58" s="16" t="s">
        <v>19</v>
      </c>
      <c r="AC58" s="16" t="s">
        <v>19</v>
      </c>
      <c r="AD58" s="16" t="s">
        <v>19</v>
      </c>
      <c r="AE58" s="19" t="s">
        <v>19</v>
      </c>
      <c r="AF58" s="10"/>
      <c r="AG58" s="25"/>
      <c r="AH58" s="25"/>
      <c r="AI58" s="25"/>
      <c r="AJ58" s="25"/>
      <c r="AK58" s="25"/>
      <c r="AL58" s="25"/>
      <c r="AM58" s="14"/>
    </row>
    <row r="59" spans="1:39" x14ac:dyDescent="0.25">
      <c r="A59" s="42" t="s">
        <v>115</v>
      </c>
      <c r="B59" s="21">
        <v>40920</v>
      </c>
      <c r="C59" s="33">
        <v>0</v>
      </c>
      <c r="D59" s="33">
        <v>0</v>
      </c>
      <c r="E59" s="33">
        <v>0</v>
      </c>
      <c r="F59" s="33">
        <v>0</v>
      </c>
      <c r="G59" s="24">
        <v>0</v>
      </c>
      <c r="H59" s="33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si="6"/>
        <v>0</v>
      </c>
      <c r="R59" s="39">
        <v>8</v>
      </c>
      <c r="S59" s="39">
        <v>7</v>
      </c>
      <c r="T59" s="39">
        <v>99</v>
      </c>
      <c r="U59" s="39">
        <v>26</v>
      </c>
      <c r="V59" s="39">
        <v>102</v>
      </c>
      <c r="W59" s="39">
        <v>0</v>
      </c>
      <c r="X59" s="16" t="s">
        <v>19</v>
      </c>
      <c r="Y59" s="16" t="s">
        <v>19</v>
      </c>
      <c r="Z59" s="16" t="s">
        <v>19</v>
      </c>
      <c r="AA59" s="16" t="s">
        <v>19</v>
      </c>
      <c r="AB59" s="16" t="s">
        <v>19</v>
      </c>
      <c r="AC59" s="16" t="s">
        <v>19</v>
      </c>
      <c r="AD59" s="16" t="s">
        <v>19</v>
      </c>
      <c r="AE59" s="19" t="s">
        <v>19</v>
      </c>
      <c r="AF59" s="10"/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115</v>
      </c>
      <c r="B60" s="21">
        <v>40927</v>
      </c>
      <c r="C60" s="24">
        <v>0</v>
      </c>
      <c r="D60" s="24">
        <v>0</v>
      </c>
      <c r="E60" s="24">
        <v>2</v>
      </c>
      <c r="F60" s="24">
        <v>3</v>
      </c>
      <c r="G60" s="24">
        <v>7</v>
      </c>
      <c r="H60" s="24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6"/>
        <v>12</v>
      </c>
      <c r="R60" s="57">
        <v>3</v>
      </c>
      <c r="S60" s="57">
        <v>13</v>
      </c>
      <c r="T60" s="57">
        <v>110</v>
      </c>
      <c r="U60" s="57">
        <v>79</v>
      </c>
      <c r="V60" s="57">
        <v>121</v>
      </c>
      <c r="W60" s="57">
        <v>0</v>
      </c>
      <c r="X60" s="16" t="s">
        <v>19</v>
      </c>
      <c r="Y60" s="16" t="s">
        <v>19</v>
      </c>
      <c r="Z60" s="16" t="s">
        <v>19</v>
      </c>
      <c r="AA60" s="16" t="s">
        <v>19</v>
      </c>
      <c r="AB60" s="16" t="s">
        <v>19</v>
      </c>
      <c r="AC60" s="16" t="s">
        <v>19</v>
      </c>
      <c r="AD60" s="16" t="s">
        <v>19</v>
      </c>
      <c r="AE60" s="19" t="s">
        <v>19</v>
      </c>
      <c r="AF60" s="48"/>
      <c r="AG60" s="25"/>
      <c r="AH60" s="25"/>
      <c r="AI60" s="25"/>
      <c r="AJ60" s="25"/>
      <c r="AK60" s="25"/>
      <c r="AL60" s="25"/>
      <c r="AM60" s="14"/>
    </row>
    <row r="61" spans="1:39" x14ac:dyDescent="0.25">
      <c r="A61" s="42" t="s">
        <v>115</v>
      </c>
      <c r="B61" s="21">
        <v>40938</v>
      </c>
      <c r="C61" s="24">
        <v>0</v>
      </c>
      <c r="D61" s="24">
        <v>0</v>
      </c>
      <c r="E61" s="24">
        <v>3</v>
      </c>
      <c r="F61" s="24">
        <v>3</v>
      </c>
      <c r="G61" s="24">
        <v>1</v>
      </c>
      <c r="H61" s="24">
        <v>1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6"/>
        <v>8</v>
      </c>
      <c r="R61" s="57">
        <v>0</v>
      </c>
      <c r="S61" s="57">
        <v>22</v>
      </c>
      <c r="T61" s="57">
        <v>177</v>
      </c>
      <c r="U61" s="57">
        <v>154</v>
      </c>
      <c r="V61" s="57">
        <v>167</v>
      </c>
      <c r="W61" s="57">
        <v>44</v>
      </c>
      <c r="X61" s="16" t="s">
        <v>19</v>
      </c>
      <c r="Y61" s="16" t="s">
        <v>19</v>
      </c>
      <c r="Z61" s="16" t="s">
        <v>19</v>
      </c>
      <c r="AA61" s="16" t="s">
        <v>19</v>
      </c>
      <c r="AB61" s="16" t="s">
        <v>19</v>
      </c>
      <c r="AC61" s="16" t="s">
        <v>19</v>
      </c>
      <c r="AD61" s="16" t="s">
        <v>19</v>
      </c>
      <c r="AE61" s="19" t="s">
        <v>19</v>
      </c>
      <c r="AF61" s="48"/>
      <c r="AG61" s="25"/>
      <c r="AH61" s="25"/>
      <c r="AI61" s="25"/>
      <c r="AJ61" s="25"/>
      <c r="AK61" s="25"/>
      <c r="AL61" s="25"/>
      <c r="AM61" s="14"/>
    </row>
    <row r="62" spans="1:39" x14ac:dyDescent="0.25">
      <c r="A62" s="42" t="s">
        <v>115</v>
      </c>
      <c r="B62" s="21">
        <v>40950</v>
      </c>
      <c r="C62" s="24">
        <v>0</v>
      </c>
      <c r="D62" s="24">
        <v>2</v>
      </c>
      <c r="E62" s="24">
        <v>5</v>
      </c>
      <c r="F62" s="24">
        <v>6</v>
      </c>
      <c r="G62" s="24">
        <v>9</v>
      </c>
      <c r="H62" s="24">
        <v>7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6"/>
        <v>29</v>
      </c>
      <c r="R62" s="57">
        <v>0</v>
      </c>
      <c r="S62" s="57">
        <v>6</v>
      </c>
      <c r="T62" s="57">
        <v>123</v>
      </c>
      <c r="U62" s="57">
        <v>61</v>
      </c>
      <c r="V62" s="57">
        <v>57</v>
      </c>
      <c r="W62" s="57">
        <v>72</v>
      </c>
      <c r="X62" s="16" t="s">
        <v>19</v>
      </c>
      <c r="Y62" s="16" t="s">
        <v>19</v>
      </c>
      <c r="Z62" s="16" t="s">
        <v>19</v>
      </c>
      <c r="AA62" s="16" t="s">
        <v>19</v>
      </c>
      <c r="AB62" s="16" t="s">
        <v>19</v>
      </c>
      <c r="AC62" s="16" t="s">
        <v>19</v>
      </c>
      <c r="AD62" s="16" t="s">
        <v>19</v>
      </c>
      <c r="AE62" s="19" t="s">
        <v>19</v>
      </c>
      <c r="AF62" s="48"/>
      <c r="AG62" s="25"/>
      <c r="AH62" s="25"/>
      <c r="AI62" s="25"/>
      <c r="AJ62" s="25"/>
      <c r="AK62" s="25"/>
      <c r="AL62" s="25"/>
      <c r="AM62" s="14"/>
    </row>
    <row r="63" spans="1:39" x14ac:dyDescent="0.25">
      <c r="A63" s="42" t="s">
        <v>115</v>
      </c>
      <c r="B63" s="21">
        <v>40955</v>
      </c>
      <c r="C63" s="24">
        <v>0</v>
      </c>
      <c r="D63" s="24">
        <v>0</v>
      </c>
      <c r="E63" s="24">
        <v>2</v>
      </c>
      <c r="F63" s="24">
        <v>3</v>
      </c>
      <c r="G63" s="24">
        <v>1</v>
      </c>
      <c r="H63" s="24">
        <v>1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6"/>
        <v>7</v>
      </c>
      <c r="R63" s="57">
        <v>0</v>
      </c>
      <c r="S63" s="57">
        <v>0</v>
      </c>
      <c r="T63" s="57">
        <v>32</v>
      </c>
      <c r="U63" s="57">
        <v>40</v>
      </c>
      <c r="V63" s="57">
        <v>16</v>
      </c>
      <c r="W63" s="57">
        <v>5</v>
      </c>
      <c r="X63" s="16" t="s">
        <v>19</v>
      </c>
      <c r="Y63" s="16" t="s">
        <v>19</v>
      </c>
      <c r="Z63" s="16" t="s">
        <v>19</v>
      </c>
      <c r="AA63" s="16" t="s">
        <v>19</v>
      </c>
      <c r="AB63" s="16" t="s">
        <v>19</v>
      </c>
      <c r="AC63" s="16" t="s">
        <v>19</v>
      </c>
      <c r="AD63" s="16" t="s">
        <v>19</v>
      </c>
      <c r="AE63" s="19" t="s">
        <v>19</v>
      </c>
      <c r="AF63" s="48"/>
      <c r="AG63" s="25"/>
      <c r="AH63" s="25"/>
      <c r="AI63" s="25"/>
      <c r="AJ63" s="25"/>
      <c r="AK63" s="25"/>
      <c r="AL63" s="25"/>
      <c r="AM63" s="14"/>
    </row>
    <row r="64" spans="1:39" x14ac:dyDescent="0.25">
      <c r="A64" s="42" t="s">
        <v>115</v>
      </c>
      <c r="B64" s="21">
        <v>40962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3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6"/>
        <v>3</v>
      </c>
      <c r="R64" s="57">
        <v>16</v>
      </c>
      <c r="S64" s="57">
        <v>17</v>
      </c>
      <c r="T64" s="57">
        <v>142</v>
      </c>
      <c r="U64" s="57">
        <v>119</v>
      </c>
      <c r="V64" s="57">
        <v>60</v>
      </c>
      <c r="W64" s="57">
        <v>40</v>
      </c>
      <c r="X64" s="16" t="s">
        <v>19</v>
      </c>
      <c r="Y64" s="16" t="s">
        <v>19</v>
      </c>
      <c r="Z64" s="16" t="s">
        <v>19</v>
      </c>
      <c r="AA64" s="16" t="s">
        <v>19</v>
      </c>
      <c r="AB64" s="16" t="s">
        <v>19</v>
      </c>
      <c r="AC64" s="16" t="s">
        <v>19</v>
      </c>
      <c r="AD64" s="16" t="s">
        <v>19</v>
      </c>
      <c r="AE64" s="19" t="s">
        <v>19</v>
      </c>
      <c r="AF64" s="48"/>
      <c r="AG64" s="25"/>
      <c r="AH64" s="25"/>
      <c r="AI64" s="25"/>
      <c r="AJ64" s="25"/>
      <c r="AK64" s="25"/>
      <c r="AL64" s="25"/>
      <c r="AM64" s="14"/>
    </row>
    <row r="65" spans="1:39" x14ac:dyDescent="0.25">
      <c r="A65" s="42" t="s">
        <v>115</v>
      </c>
      <c r="B65" s="21">
        <v>40968</v>
      </c>
      <c r="C65" s="24">
        <v>0</v>
      </c>
      <c r="D65" s="24">
        <v>0</v>
      </c>
      <c r="E65" s="24">
        <v>3</v>
      </c>
      <c r="F65" s="24">
        <v>4</v>
      </c>
      <c r="G65" s="24">
        <v>0</v>
      </c>
      <c r="H65" s="24">
        <v>4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6"/>
        <v>11</v>
      </c>
      <c r="R65" s="57">
        <v>0</v>
      </c>
      <c r="S65" s="57">
        <v>9</v>
      </c>
      <c r="T65" s="57">
        <v>112</v>
      </c>
      <c r="U65" s="57">
        <v>103</v>
      </c>
      <c r="V65" s="57">
        <v>69</v>
      </c>
      <c r="W65" s="57">
        <v>98</v>
      </c>
      <c r="X65" s="16" t="s">
        <v>19</v>
      </c>
      <c r="Y65" s="16" t="s">
        <v>19</v>
      </c>
      <c r="Z65" s="16" t="s">
        <v>19</v>
      </c>
      <c r="AA65" s="16" t="s">
        <v>19</v>
      </c>
      <c r="AB65" s="16" t="s">
        <v>19</v>
      </c>
      <c r="AC65" s="16" t="s">
        <v>19</v>
      </c>
      <c r="AD65" s="16" t="s">
        <v>19</v>
      </c>
      <c r="AE65" s="19" t="s">
        <v>19</v>
      </c>
      <c r="AF65" s="48"/>
      <c r="AG65" s="25"/>
      <c r="AH65" s="25"/>
      <c r="AI65" s="25"/>
      <c r="AJ65" s="25"/>
      <c r="AK65" s="25"/>
      <c r="AL65" s="25"/>
      <c r="AM65" s="14"/>
    </row>
    <row r="66" spans="1:39" x14ac:dyDescent="0.25">
      <c r="A66" s="42" t="s">
        <v>115</v>
      </c>
      <c r="B66" s="21">
        <v>40976</v>
      </c>
      <c r="C66" s="24">
        <v>64</v>
      </c>
      <c r="D66" s="24">
        <v>124</v>
      </c>
      <c r="E66" s="24">
        <v>70</v>
      </c>
      <c r="F66" s="24">
        <v>20</v>
      </c>
      <c r="G66" s="24">
        <v>0</v>
      </c>
      <c r="H66" s="24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ref="Q66:Q73" si="7">SUM(C66:P66)</f>
        <v>278</v>
      </c>
      <c r="R66" s="57">
        <v>192</v>
      </c>
      <c r="S66" s="57">
        <v>157</v>
      </c>
      <c r="T66" s="57">
        <v>124</v>
      </c>
      <c r="U66" s="57">
        <v>27</v>
      </c>
      <c r="V66" s="57">
        <v>0</v>
      </c>
      <c r="W66" s="57">
        <v>0</v>
      </c>
      <c r="X66" s="16" t="s">
        <v>19</v>
      </c>
      <c r="Y66" s="16" t="s">
        <v>19</v>
      </c>
      <c r="Z66" s="16" t="s">
        <v>19</v>
      </c>
      <c r="AA66" s="16" t="s">
        <v>19</v>
      </c>
      <c r="AB66" s="16" t="s">
        <v>19</v>
      </c>
      <c r="AC66" s="16" t="s">
        <v>19</v>
      </c>
      <c r="AD66" s="16" t="s">
        <v>19</v>
      </c>
      <c r="AE66" s="19" t="s">
        <v>19</v>
      </c>
      <c r="AF66" s="48" t="s">
        <v>250</v>
      </c>
      <c r="AG66" s="25"/>
      <c r="AH66" s="25"/>
      <c r="AI66" s="25"/>
      <c r="AJ66" s="25"/>
      <c r="AK66" s="25"/>
      <c r="AL66" s="25"/>
      <c r="AM66" s="14"/>
    </row>
    <row r="67" spans="1:39" x14ac:dyDescent="0.25">
      <c r="A67" s="42" t="s">
        <v>115</v>
      </c>
      <c r="B67" s="21">
        <v>40983</v>
      </c>
      <c r="C67" s="24">
        <v>5</v>
      </c>
      <c r="D67" s="24">
        <v>65</v>
      </c>
      <c r="E67" s="24">
        <v>9</v>
      </c>
      <c r="F67" s="24">
        <v>4</v>
      </c>
      <c r="G67" s="24">
        <v>1</v>
      </c>
      <c r="H67" s="24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si="7"/>
        <v>85</v>
      </c>
      <c r="R67" s="57">
        <v>164</v>
      </c>
      <c r="S67" s="57">
        <v>143</v>
      </c>
      <c r="T67" s="57">
        <v>117</v>
      </c>
      <c r="U67" s="57">
        <v>69</v>
      </c>
      <c r="V67" s="57">
        <v>19</v>
      </c>
      <c r="W67" s="57">
        <v>15</v>
      </c>
      <c r="X67" s="16" t="s">
        <v>19</v>
      </c>
      <c r="Y67" s="16" t="s">
        <v>19</v>
      </c>
      <c r="Z67" s="16" t="s">
        <v>19</v>
      </c>
      <c r="AA67" s="16" t="s">
        <v>19</v>
      </c>
      <c r="AB67" s="16" t="s">
        <v>19</v>
      </c>
      <c r="AC67" s="16" t="s">
        <v>19</v>
      </c>
      <c r="AD67" s="16" t="s">
        <v>19</v>
      </c>
      <c r="AE67" s="19" t="s">
        <v>19</v>
      </c>
      <c r="AF67" s="48" t="s">
        <v>250</v>
      </c>
      <c r="AG67" s="25"/>
      <c r="AH67" s="25"/>
      <c r="AI67" s="25"/>
      <c r="AJ67" s="25"/>
      <c r="AK67" s="25"/>
      <c r="AL67" s="25"/>
      <c r="AM67" s="14"/>
    </row>
    <row r="68" spans="1:39" x14ac:dyDescent="0.25">
      <c r="A68" s="42" t="s">
        <v>115</v>
      </c>
      <c r="B68" s="21">
        <v>40989</v>
      </c>
      <c r="C68" s="24">
        <v>3</v>
      </c>
      <c r="D68" s="24">
        <v>20</v>
      </c>
      <c r="E68" s="24">
        <v>0</v>
      </c>
      <c r="F68" s="24">
        <v>0</v>
      </c>
      <c r="G68" s="24">
        <v>0</v>
      </c>
      <c r="H68" s="24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7"/>
        <v>23</v>
      </c>
      <c r="R68" s="57">
        <v>142</v>
      </c>
      <c r="S68" s="57">
        <v>144</v>
      </c>
      <c r="T68" s="57">
        <v>144</v>
      </c>
      <c r="U68" s="57">
        <v>106</v>
      </c>
      <c r="V68" s="57">
        <v>46</v>
      </c>
      <c r="W68" s="57">
        <v>25</v>
      </c>
      <c r="X68" s="16" t="s">
        <v>19</v>
      </c>
      <c r="Y68" s="16" t="s">
        <v>19</v>
      </c>
      <c r="Z68" s="16" t="s">
        <v>19</v>
      </c>
      <c r="AA68" s="16" t="s">
        <v>19</v>
      </c>
      <c r="AB68" s="16" t="s">
        <v>19</v>
      </c>
      <c r="AC68" s="16" t="s">
        <v>19</v>
      </c>
      <c r="AD68" s="16" t="s">
        <v>19</v>
      </c>
      <c r="AE68" s="19" t="s">
        <v>19</v>
      </c>
      <c r="AF68" s="48" t="s">
        <v>250</v>
      </c>
      <c r="AG68" s="25"/>
      <c r="AH68" s="25"/>
      <c r="AI68" s="25"/>
      <c r="AJ68" s="25"/>
      <c r="AK68" s="25"/>
      <c r="AL68" s="25"/>
      <c r="AM68" s="14"/>
    </row>
    <row r="69" spans="1:39" x14ac:dyDescent="0.25">
      <c r="A69" s="42" t="s">
        <v>115</v>
      </c>
      <c r="B69" s="21">
        <v>40995</v>
      </c>
      <c r="C69" s="24">
        <v>13</v>
      </c>
      <c r="D69" s="24">
        <v>27</v>
      </c>
      <c r="E69" s="24">
        <v>20</v>
      </c>
      <c r="F69" s="24">
        <v>32</v>
      </c>
      <c r="G69" s="24">
        <v>16</v>
      </c>
      <c r="H69" s="24">
        <v>8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7"/>
        <v>116</v>
      </c>
      <c r="R69" s="57">
        <v>132</v>
      </c>
      <c r="S69" s="57">
        <v>137</v>
      </c>
      <c r="T69" s="57">
        <v>137</v>
      </c>
      <c r="U69" s="57">
        <v>138</v>
      </c>
      <c r="V69" s="57">
        <v>100</v>
      </c>
      <c r="W69" s="57">
        <v>51</v>
      </c>
      <c r="X69" s="16" t="s">
        <v>19</v>
      </c>
      <c r="Y69" s="16" t="s">
        <v>19</v>
      </c>
      <c r="Z69" s="16" t="s">
        <v>19</v>
      </c>
      <c r="AA69" s="16" t="s">
        <v>19</v>
      </c>
      <c r="AB69" s="16" t="s">
        <v>19</v>
      </c>
      <c r="AC69" s="16" t="s">
        <v>19</v>
      </c>
      <c r="AD69" s="16" t="s">
        <v>19</v>
      </c>
      <c r="AE69" s="19" t="s">
        <v>19</v>
      </c>
      <c r="AF69" s="48" t="s">
        <v>250</v>
      </c>
      <c r="AG69" s="25"/>
      <c r="AH69" s="25"/>
      <c r="AI69" s="25"/>
      <c r="AJ69" s="25"/>
      <c r="AK69" s="25"/>
      <c r="AL69" s="25"/>
      <c r="AM69" s="14"/>
    </row>
    <row r="70" spans="1:39" x14ac:dyDescent="0.25">
      <c r="A70" s="42" t="s">
        <v>115</v>
      </c>
      <c r="B70" s="21">
        <v>41003</v>
      </c>
      <c r="C70" s="24">
        <v>1</v>
      </c>
      <c r="D70" s="24">
        <v>30</v>
      </c>
      <c r="E70" s="24">
        <v>13</v>
      </c>
      <c r="F70" s="24">
        <v>6</v>
      </c>
      <c r="G70" s="24">
        <v>5</v>
      </c>
      <c r="H70" s="24">
        <v>8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7"/>
        <v>63</v>
      </c>
      <c r="R70" s="57">
        <v>192</v>
      </c>
      <c r="S70" s="57">
        <v>192</v>
      </c>
      <c r="T70" s="57">
        <v>192</v>
      </c>
      <c r="U70" s="57">
        <v>187</v>
      </c>
      <c r="V70" s="57">
        <v>129</v>
      </c>
      <c r="W70" s="57">
        <v>110</v>
      </c>
      <c r="X70" s="16" t="s">
        <v>19</v>
      </c>
      <c r="Y70" s="16" t="s">
        <v>19</v>
      </c>
      <c r="Z70" s="16" t="s">
        <v>19</v>
      </c>
      <c r="AA70" s="16" t="s">
        <v>19</v>
      </c>
      <c r="AB70" s="16" t="s">
        <v>19</v>
      </c>
      <c r="AC70" s="16" t="s">
        <v>19</v>
      </c>
      <c r="AD70" s="16" t="s">
        <v>19</v>
      </c>
      <c r="AE70" s="19" t="s">
        <v>19</v>
      </c>
      <c r="AF70" s="48" t="s">
        <v>250</v>
      </c>
      <c r="AG70" s="25"/>
      <c r="AH70" s="25"/>
      <c r="AI70" s="25"/>
      <c r="AJ70" s="25"/>
      <c r="AK70" s="25"/>
      <c r="AL70" s="25"/>
      <c r="AM70" s="14"/>
    </row>
    <row r="71" spans="1:39" x14ac:dyDescent="0.25">
      <c r="A71" s="42" t="s">
        <v>115</v>
      </c>
      <c r="B71" s="21">
        <v>41008</v>
      </c>
      <c r="C71" s="24">
        <v>20</v>
      </c>
      <c r="D71" s="24">
        <v>5</v>
      </c>
      <c r="E71" s="24">
        <v>4</v>
      </c>
      <c r="F71" s="24">
        <v>4</v>
      </c>
      <c r="G71" s="24">
        <v>3</v>
      </c>
      <c r="H71" s="24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7"/>
        <v>36</v>
      </c>
      <c r="R71" s="57">
        <v>113</v>
      </c>
      <c r="S71" s="57">
        <v>119</v>
      </c>
      <c r="T71" s="57">
        <v>119</v>
      </c>
      <c r="U71" s="57">
        <v>119</v>
      </c>
      <c r="V71" s="57">
        <v>52</v>
      </c>
      <c r="W71" s="57">
        <v>0</v>
      </c>
      <c r="X71" s="16" t="s">
        <v>19</v>
      </c>
      <c r="Y71" s="16" t="s">
        <v>19</v>
      </c>
      <c r="Z71" s="16" t="s">
        <v>19</v>
      </c>
      <c r="AA71" s="16" t="s">
        <v>19</v>
      </c>
      <c r="AB71" s="16" t="s">
        <v>19</v>
      </c>
      <c r="AC71" s="16" t="s">
        <v>19</v>
      </c>
      <c r="AD71" s="16" t="s">
        <v>19</v>
      </c>
      <c r="AE71" s="19" t="s">
        <v>19</v>
      </c>
      <c r="AF71" s="48" t="s">
        <v>252</v>
      </c>
      <c r="AG71" s="25"/>
      <c r="AH71" s="25"/>
      <c r="AI71" s="25"/>
      <c r="AJ71" s="25"/>
      <c r="AK71" s="25"/>
      <c r="AL71" s="25"/>
      <c r="AM71" s="14"/>
    </row>
    <row r="72" spans="1:39" x14ac:dyDescent="0.25">
      <c r="A72" s="42" t="s">
        <v>115</v>
      </c>
      <c r="B72" s="21">
        <v>41016</v>
      </c>
      <c r="C72" s="24">
        <v>1</v>
      </c>
      <c r="D72" s="24">
        <v>3</v>
      </c>
      <c r="E72" s="24">
        <v>2</v>
      </c>
      <c r="F72" s="24">
        <v>0</v>
      </c>
      <c r="G72" s="24">
        <v>2</v>
      </c>
      <c r="H72" s="24">
        <v>1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7"/>
        <v>9</v>
      </c>
      <c r="R72" s="57">
        <v>192</v>
      </c>
      <c r="S72" s="57">
        <v>192</v>
      </c>
      <c r="T72" s="57">
        <v>192</v>
      </c>
      <c r="U72" s="57">
        <v>192</v>
      </c>
      <c r="V72" s="57">
        <v>67</v>
      </c>
      <c r="W72" s="57">
        <v>1</v>
      </c>
      <c r="X72" s="16" t="s">
        <v>19</v>
      </c>
      <c r="Y72" s="16" t="s">
        <v>19</v>
      </c>
      <c r="Z72" s="16" t="s">
        <v>19</v>
      </c>
      <c r="AA72" s="16" t="s">
        <v>19</v>
      </c>
      <c r="AB72" s="16" t="s">
        <v>19</v>
      </c>
      <c r="AC72" s="16" t="s">
        <v>19</v>
      </c>
      <c r="AD72" s="16" t="s">
        <v>19</v>
      </c>
      <c r="AE72" s="19" t="s">
        <v>19</v>
      </c>
      <c r="AF72" s="48" t="s">
        <v>253</v>
      </c>
      <c r="AG72" s="25"/>
      <c r="AH72" s="25"/>
      <c r="AI72" s="25"/>
      <c r="AJ72" s="25"/>
      <c r="AK72" s="25"/>
      <c r="AL72" s="25"/>
      <c r="AM72" s="14"/>
    </row>
    <row r="73" spans="1:39" x14ac:dyDescent="0.25">
      <c r="A73" s="42" t="s">
        <v>115</v>
      </c>
      <c r="B73" s="21">
        <v>41023</v>
      </c>
      <c r="C73" s="16">
        <v>0</v>
      </c>
      <c r="D73" s="11">
        <v>0</v>
      </c>
      <c r="E73" s="11">
        <v>0</v>
      </c>
      <c r="F73" s="16">
        <v>0</v>
      </c>
      <c r="G73" s="16">
        <v>2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7"/>
        <v>2</v>
      </c>
      <c r="R73" s="28">
        <v>168</v>
      </c>
      <c r="S73" s="15">
        <v>168</v>
      </c>
      <c r="T73" s="15">
        <v>168</v>
      </c>
      <c r="U73" s="15">
        <v>164</v>
      </c>
      <c r="V73" s="15">
        <v>93</v>
      </c>
      <c r="W73" s="15">
        <v>15</v>
      </c>
      <c r="X73" s="16" t="s">
        <v>19</v>
      </c>
      <c r="Y73" s="16" t="s">
        <v>19</v>
      </c>
      <c r="Z73" s="16" t="s">
        <v>19</v>
      </c>
      <c r="AA73" s="16" t="s">
        <v>19</v>
      </c>
      <c r="AB73" s="16" t="s">
        <v>19</v>
      </c>
      <c r="AC73" s="16" t="s">
        <v>19</v>
      </c>
      <c r="AD73" s="16" t="s">
        <v>19</v>
      </c>
      <c r="AE73" s="19" t="s">
        <v>19</v>
      </c>
      <c r="AF73" s="48" t="s">
        <v>254</v>
      </c>
      <c r="AM73" s="14"/>
    </row>
    <row r="74" spans="1:39" x14ac:dyDescent="0.25">
      <c r="A74" s="42" t="s">
        <v>115</v>
      </c>
      <c r="B74" s="21">
        <v>41032</v>
      </c>
      <c r="C74" s="16">
        <v>1</v>
      </c>
      <c r="D74" s="11">
        <v>11</v>
      </c>
      <c r="E74" s="11">
        <v>19</v>
      </c>
      <c r="F74" s="16">
        <v>14</v>
      </c>
      <c r="G74" s="16">
        <v>0</v>
      </c>
      <c r="H74" s="11">
        <v>20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ref="Q74:Q82" si="8">SUM(C74:P74)</f>
        <v>65</v>
      </c>
      <c r="R74" s="28">
        <v>216</v>
      </c>
      <c r="S74" s="15">
        <v>216</v>
      </c>
      <c r="T74" s="15">
        <v>216</v>
      </c>
      <c r="U74" s="15">
        <v>216</v>
      </c>
      <c r="V74" s="15">
        <v>192</v>
      </c>
      <c r="W74" s="15">
        <v>141</v>
      </c>
      <c r="X74" s="16" t="s">
        <v>19</v>
      </c>
      <c r="Y74" s="16" t="s">
        <v>19</v>
      </c>
      <c r="Z74" s="16" t="s">
        <v>19</v>
      </c>
      <c r="AA74" s="16" t="s">
        <v>19</v>
      </c>
      <c r="AB74" s="16" t="s">
        <v>19</v>
      </c>
      <c r="AC74" s="16" t="s">
        <v>19</v>
      </c>
      <c r="AD74" s="16" t="s">
        <v>19</v>
      </c>
      <c r="AE74" s="19" t="s">
        <v>19</v>
      </c>
      <c r="AF74" s="48" t="s">
        <v>260</v>
      </c>
      <c r="AM74" s="14"/>
    </row>
    <row r="75" spans="1:39" x14ac:dyDescent="0.25">
      <c r="A75" s="42" t="s">
        <v>115</v>
      </c>
      <c r="B75" s="21">
        <v>41038</v>
      </c>
      <c r="C75" s="16">
        <v>1</v>
      </c>
      <c r="D75" s="11">
        <v>1</v>
      </c>
      <c r="E75" s="11">
        <v>1</v>
      </c>
      <c r="F75" s="16">
        <v>0</v>
      </c>
      <c r="G75" s="16">
        <v>5</v>
      </c>
      <c r="H75" s="11">
        <v>5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si="8"/>
        <v>13</v>
      </c>
      <c r="R75" s="28">
        <v>136</v>
      </c>
      <c r="S75" s="15">
        <v>141</v>
      </c>
      <c r="T75" s="15">
        <v>138</v>
      </c>
      <c r="U75" s="15">
        <v>115</v>
      </c>
      <c r="V75" s="15">
        <v>15</v>
      </c>
      <c r="W75" s="15">
        <v>13</v>
      </c>
      <c r="X75" s="16" t="s">
        <v>19</v>
      </c>
      <c r="Y75" s="16" t="s">
        <v>19</v>
      </c>
      <c r="Z75" s="16" t="s">
        <v>19</v>
      </c>
      <c r="AA75" s="16" t="s">
        <v>19</v>
      </c>
      <c r="AB75" s="16" t="s">
        <v>19</v>
      </c>
      <c r="AC75" s="16" t="s">
        <v>19</v>
      </c>
      <c r="AD75" s="16" t="s">
        <v>19</v>
      </c>
      <c r="AE75" s="19" t="s">
        <v>19</v>
      </c>
      <c r="AF75" s="48" t="s">
        <v>262</v>
      </c>
      <c r="AM75" s="14"/>
    </row>
    <row r="76" spans="1:39" x14ac:dyDescent="0.25">
      <c r="A76" s="42" t="s">
        <v>115</v>
      </c>
      <c r="B76" s="21">
        <v>41042</v>
      </c>
      <c r="C76" s="16">
        <v>5</v>
      </c>
      <c r="D76" s="11">
        <v>0</v>
      </c>
      <c r="E76" s="11">
        <v>0</v>
      </c>
      <c r="F76" s="16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8"/>
        <v>5</v>
      </c>
      <c r="R76" s="28">
        <v>96</v>
      </c>
      <c r="S76" s="15">
        <v>96</v>
      </c>
      <c r="T76" s="15">
        <v>96</v>
      </c>
      <c r="U76" s="15">
        <v>93</v>
      </c>
      <c r="V76" s="15">
        <v>10</v>
      </c>
      <c r="W76" s="15">
        <v>0</v>
      </c>
      <c r="X76" s="16" t="s">
        <v>19</v>
      </c>
      <c r="Y76" s="16" t="s">
        <v>19</v>
      </c>
      <c r="Z76" s="16" t="s">
        <v>19</v>
      </c>
      <c r="AA76" s="16" t="s">
        <v>19</v>
      </c>
      <c r="AB76" s="16" t="s">
        <v>19</v>
      </c>
      <c r="AC76" s="16" t="s">
        <v>19</v>
      </c>
      <c r="AD76" s="16" t="s">
        <v>19</v>
      </c>
      <c r="AE76" s="19" t="s">
        <v>19</v>
      </c>
      <c r="AF76" s="48" t="s">
        <v>261</v>
      </c>
      <c r="AM76" s="14"/>
    </row>
    <row r="77" spans="1:39" x14ac:dyDescent="0.25">
      <c r="A77" s="42" t="s">
        <v>115</v>
      </c>
      <c r="B77" s="21">
        <v>41051</v>
      </c>
      <c r="C77" s="16">
        <v>0</v>
      </c>
      <c r="D77" s="11">
        <v>1</v>
      </c>
      <c r="E77" s="11">
        <v>1</v>
      </c>
      <c r="F77" s="16">
        <v>1</v>
      </c>
      <c r="G77" s="16">
        <v>1</v>
      </c>
      <c r="H77" s="11">
        <v>1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8"/>
        <v>5</v>
      </c>
      <c r="R77" s="28">
        <v>207</v>
      </c>
      <c r="S77" s="15">
        <v>211</v>
      </c>
      <c r="T77" s="15">
        <v>207</v>
      </c>
      <c r="U77" s="15">
        <v>212</v>
      </c>
      <c r="V77" s="15">
        <v>120</v>
      </c>
      <c r="W77" s="15">
        <v>40</v>
      </c>
      <c r="X77" s="16" t="s">
        <v>19</v>
      </c>
      <c r="Y77" s="16" t="s">
        <v>19</v>
      </c>
      <c r="Z77" s="16" t="s">
        <v>19</v>
      </c>
      <c r="AA77" s="16" t="s">
        <v>19</v>
      </c>
      <c r="AB77" s="16" t="s">
        <v>19</v>
      </c>
      <c r="AC77" s="16" t="s">
        <v>19</v>
      </c>
      <c r="AD77" s="16" t="s">
        <v>19</v>
      </c>
      <c r="AE77" s="19" t="s">
        <v>19</v>
      </c>
      <c r="AF77" s="48" t="s">
        <v>263</v>
      </c>
      <c r="AM77" s="14"/>
    </row>
    <row r="78" spans="1:39" x14ac:dyDescent="0.25">
      <c r="A78" s="42" t="s">
        <v>115</v>
      </c>
      <c r="B78" s="21">
        <v>41058</v>
      </c>
      <c r="C78" s="16">
        <v>0</v>
      </c>
      <c r="D78" s="11">
        <v>0</v>
      </c>
      <c r="E78" s="11">
        <v>2</v>
      </c>
      <c r="F78" s="11">
        <v>1</v>
      </c>
      <c r="G78" s="16">
        <v>1</v>
      </c>
      <c r="H78" s="11">
        <v>1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8"/>
        <v>5</v>
      </c>
      <c r="R78" s="28">
        <v>168</v>
      </c>
      <c r="S78" s="15">
        <v>168</v>
      </c>
      <c r="T78" s="15">
        <v>168</v>
      </c>
      <c r="U78" s="15">
        <v>163</v>
      </c>
      <c r="V78" s="15">
        <v>66</v>
      </c>
      <c r="W78" s="15">
        <v>28</v>
      </c>
      <c r="X78" s="16" t="s">
        <v>19</v>
      </c>
      <c r="Y78" s="16" t="s">
        <v>19</v>
      </c>
      <c r="Z78" s="16" t="s">
        <v>19</v>
      </c>
      <c r="AA78" s="16" t="s">
        <v>19</v>
      </c>
      <c r="AB78" s="16" t="s">
        <v>19</v>
      </c>
      <c r="AC78" s="16" t="s">
        <v>19</v>
      </c>
      <c r="AD78" s="16" t="s">
        <v>19</v>
      </c>
      <c r="AE78" s="19" t="s">
        <v>19</v>
      </c>
      <c r="AF78" s="48" t="s">
        <v>265</v>
      </c>
      <c r="AM78" s="14"/>
    </row>
    <row r="79" spans="1:39" x14ac:dyDescent="0.25">
      <c r="A79" s="42" t="s">
        <v>115</v>
      </c>
      <c r="B79" s="21">
        <v>41066</v>
      </c>
      <c r="C79" s="16">
        <v>0</v>
      </c>
      <c r="D79" s="11">
        <v>1</v>
      </c>
      <c r="E79" s="11">
        <v>1</v>
      </c>
      <c r="F79" s="11">
        <v>0</v>
      </c>
      <c r="G79" s="16">
        <v>0</v>
      </c>
      <c r="H79" s="11">
        <v>0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8"/>
        <v>2</v>
      </c>
      <c r="R79" s="28">
        <v>192</v>
      </c>
      <c r="S79" s="15">
        <v>84</v>
      </c>
      <c r="T79" s="15">
        <v>192</v>
      </c>
      <c r="U79" s="15">
        <v>176</v>
      </c>
      <c r="V79" s="15">
        <v>125</v>
      </c>
      <c r="W79" s="15">
        <v>19</v>
      </c>
      <c r="X79" s="16" t="s">
        <v>19</v>
      </c>
      <c r="Y79" s="16" t="s">
        <v>19</v>
      </c>
      <c r="Z79" s="16" t="s">
        <v>19</v>
      </c>
      <c r="AA79" s="16" t="s">
        <v>19</v>
      </c>
      <c r="AB79" s="16" t="s">
        <v>19</v>
      </c>
      <c r="AC79" s="16" t="s">
        <v>19</v>
      </c>
      <c r="AD79" s="16" t="s">
        <v>19</v>
      </c>
      <c r="AE79" s="19" t="s">
        <v>19</v>
      </c>
      <c r="AF79" s="48" t="s">
        <v>269</v>
      </c>
      <c r="AM79" s="14"/>
    </row>
    <row r="80" spans="1:39" x14ac:dyDescent="0.25">
      <c r="A80" s="42" t="s">
        <v>115</v>
      </c>
      <c r="B80" s="21">
        <v>41072</v>
      </c>
      <c r="C80" s="16">
        <v>0</v>
      </c>
      <c r="D80" s="11">
        <v>0</v>
      </c>
      <c r="E80" s="11">
        <v>3</v>
      </c>
      <c r="F80" s="11">
        <v>0</v>
      </c>
      <c r="G80" s="16">
        <v>1</v>
      </c>
      <c r="H80" s="11">
        <v>0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8"/>
        <v>4</v>
      </c>
      <c r="R80" s="28">
        <v>144</v>
      </c>
      <c r="S80" s="15">
        <v>141</v>
      </c>
      <c r="T80" s="15">
        <v>123</v>
      </c>
      <c r="U80" s="15">
        <v>82</v>
      </c>
      <c r="V80" s="15">
        <v>10</v>
      </c>
      <c r="W80" s="15">
        <v>0</v>
      </c>
      <c r="X80" s="16" t="s">
        <v>19</v>
      </c>
      <c r="Y80" s="16" t="s">
        <v>19</v>
      </c>
      <c r="Z80" s="16" t="s">
        <v>19</v>
      </c>
      <c r="AA80" s="16" t="s">
        <v>19</v>
      </c>
      <c r="AB80" s="16" t="s">
        <v>19</v>
      </c>
      <c r="AC80" s="16" t="s">
        <v>19</v>
      </c>
      <c r="AD80" s="16" t="s">
        <v>19</v>
      </c>
      <c r="AE80" s="19" t="s">
        <v>19</v>
      </c>
      <c r="AF80" s="48" t="s">
        <v>270</v>
      </c>
      <c r="AM80" s="14"/>
    </row>
    <row r="81" spans="1:39" x14ac:dyDescent="0.25">
      <c r="A81" s="42" t="s">
        <v>115</v>
      </c>
      <c r="B81" s="21">
        <v>41081</v>
      </c>
      <c r="C81" s="16">
        <v>0</v>
      </c>
      <c r="D81" s="11">
        <v>0</v>
      </c>
      <c r="E81" s="11">
        <v>0</v>
      </c>
      <c r="F81" s="11">
        <v>0</v>
      </c>
      <c r="G81" s="16">
        <v>4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8"/>
        <v>4</v>
      </c>
      <c r="R81" s="28">
        <v>207</v>
      </c>
      <c r="S81" s="15">
        <v>209</v>
      </c>
      <c r="T81" s="15">
        <v>201</v>
      </c>
      <c r="U81" s="15">
        <v>130</v>
      </c>
      <c r="V81" s="15">
        <v>20</v>
      </c>
      <c r="W81" s="15">
        <v>7</v>
      </c>
      <c r="X81" s="16" t="s">
        <v>19</v>
      </c>
      <c r="Y81" s="16" t="s">
        <v>19</v>
      </c>
      <c r="Z81" s="16" t="s">
        <v>19</v>
      </c>
      <c r="AA81" s="16" t="s">
        <v>19</v>
      </c>
      <c r="AB81" s="16" t="s">
        <v>19</v>
      </c>
      <c r="AC81" s="16" t="s">
        <v>19</v>
      </c>
      <c r="AD81" s="16" t="s">
        <v>19</v>
      </c>
      <c r="AE81" s="19" t="s">
        <v>19</v>
      </c>
      <c r="AF81" s="48" t="s">
        <v>271</v>
      </c>
      <c r="AM81" s="14"/>
    </row>
    <row r="82" spans="1:39" x14ac:dyDescent="0.25">
      <c r="A82" s="42" t="s">
        <v>115</v>
      </c>
      <c r="B82" s="21">
        <v>41087</v>
      </c>
      <c r="C82" s="16">
        <v>0</v>
      </c>
      <c r="D82" s="11">
        <v>2</v>
      </c>
      <c r="E82" s="11">
        <v>1</v>
      </c>
      <c r="F82" s="11">
        <v>0</v>
      </c>
      <c r="G82" s="16">
        <v>1</v>
      </c>
      <c r="H82" s="11">
        <v>0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8"/>
        <v>4</v>
      </c>
      <c r="R82" s="28">
        <v>144</v>
      </c>
      <c r="S82" s="15">
        <v>144</v>
      </c>
      <c r="T82" s="15">
        <v>137</v>
      </c>
      <c r="U82" s="15">
        <v>93</v>
      </c>
      <c r="V82" s="15">
        <v>4</v>
      </c>
      <c r="W82" s="15">
        <v>0</v>
      </c>
      <c r="X82" s="16" t="s">
        <v>19</v>
      </c>
      <c r="Y82" s="16" t="s">
        <v>19</v>
      </c>
      <c r="Z82" s="16" t="s">
        <v>19</v>
      </c>
      <c r="AA82" s="16" t="s">
        <v>19</v>
      </c>
      <c r="AB82" s="16" t="s">
        <v>19</v>
      </c>
      <c r="AC82" s="16" t="s">
        <v>19</v>
      </c>
      <c r="AD82" s="16" t="s">
        <v>19</v>
      </c>
      <c r="AE82" s="19" t="s">
        <v>19</v>
      </c>
      <c r="AF82" s="48"/>
      <c r="AM82" s="14"/>
    </row>
    <row r="83" spans="1:39" x14ac:dyDescent="0.25">
      <c r="A83" s="42" t="s">
        <v>115</v>
      </c>
      <c r="B83" s="21">
        <v>41101</v>
      </c>
      <c r="C83" s="16">
        <v>0</v>
      </c>
      <c r="D83" s="11">
        <v>0</v>
      </c>
      <c r="E83" s="11">
        <v>0</v>
      </c>
      <c r="F83" s="11">
        <v>0</v>
      </c>
      <c r="G83" s="16">
        <v>0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91" si="9">SUM(C83:P83)</f>
        <v>0</v>
      </c>
      <c r="R83" s="28">
        <v>336</v>
      </c>
      <c r="S83" s="15">
        <v>297</v>
      </c>
      <c r="T83" s="15">
        <v>188</v>
      </c>
      <c r="U83" s="15">
        <v>5</v>
      </c>
      <c r="V83" s="15">
        <v>0</v>
      </c>
      <c r="W83" s="15">
        <v>0</v>
      </c>
      <c r="X83" s="16" t="s">
        <v>19</v>
      </c>
      <c r="Y83" s="16" t="s">
        <v>19</v>
      </c>
      <c r="Z83" s="16" t="s">
        <v>19</v>
      </c>
      <c r="AA83" s="16" t="s">
        <v>19</v>
      </c>
      <c r="AB83" s="16" t="s">
        <v>19</v>
      </c>
      <c r="AC83" s="16" t="s">
        <v>19</v>
      </c>
      <c r="AD83" s="16" t="s">
        <v>19</v>
      </c>
      <c r="AE83" s="19" t="s">
        <v>19</v>
      </c>
      <c r="AF83" s="48"/>
      <c r="AM83" s="14"/>
    </row>
    <row r="84" spans="1:39" x14ac:dyDescent="0.25">
      <c r="A84" s="42" t="s">
        <v>115</v>
      </c>
      <c r="B84" s="21">
        <v>41108</v>
      </c>
      <c r="C84" s="16">
        <v>0</v>
      </c>
      <c r="D84" s="11">
        <v>0</v>
      </c>
      <c r="E84" s="11">
        <v>0</v>
      </c>
      <c r="F84" s="11">
        <v>0</v>
      </c>
      <c r="G84" s="16">
        <v>0</v>
      </c>
      <c r="H84" s="11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9"/>
        <v>0</v>
      </c>
      <c r="R84" s="28">
        <v>168</v>
      </c>
      <c r="S84" s="15">
        <v>120</v>
      </c>
      <c r="T84" s="15">
        <v>36</v>
      </c>
      <c r="U84" s="15">
        <v>0</v>
      </c>
      <c r="V84" s="15">
        <v>0</v>
      </c>
      <c r="W84" s="15">
        <v>0</v>
      </c>
      <c r="X84" s="16" t="s">
        <v>19</v>
      </c>
      <c r="Y84" s="16" t="s">
        <v>19</v>
      </c>
      <c r="Z84" s="16" t="s">
        <v>19</v>
      </c>
      <c r="AA84" s="16" t="s">
        <v>19</v>
      </c>
      <c r="AB84" s="16" t="s">
        <v>19</v>
      </c>
      <c r="AC84" s="16" t="s">
        <v>19</v>
      </c>
      <c r="AD84" s="16" t="s">
        <v>19</v>
      </c>
      <c r="AE84" s="19" t="s">
        <v>19</v>
      </c>
      <c r="AF84" s="48"/>
      <c r="AM84" s="14"/>
    </row>
    <row r="85" spans="1:39" x14ac:dyDescent="0.25">
      <c r="A85" s="42" t="s">
        <v>115</v>
      </c>
      <c r="B85" s="21">
        <v>41115</v>
      </c>
      <c r="C85" s="16">
        <v>0</v>
      </c>
      <c r="D85" s="11">
        <v>0</v>
      </c>
      <c r="E85" s="11">
        <v>0</v>
      </c>
      <c r="F85" s="11">
        <v>0</v>
      </c>
      <c r="G85" s="16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9"/>
        <v>0</v>
      </c>
      <c r="R85" s="28">
        <v>168</v>
      </c>
      <c r="S85" s="15">
        <v>137</v>
      </c>
      <c r="T85" s="15">
        <v>6</v>
      </c>
      <c r="U85" s="15">
        <v>0</v>
      </c>
      <c r="V85" s="15">
        <v>0</v>
      </c>
      <c r="W85" s="15">
        <v>0</v>
      </c>
      <c r="X85" s="16" t="s">
        <v>19</v>
      </c>
      <c r="Y85" s="16" t="s">
        <v>19</v>
      </c>
      <c r="Z85" s="16" t="s">
        <v>19</v>
      </c>
      <c r="AA85" s="16" t="s">
        <v>19</v>
      </c>
      <c r="AB85" s="16" t="s">
        <v>19</v>
      </c>
      <c r="AC85" s="16" t="s">
        <v>19</v>
      </c>
      <c r="AD85" s="16" t="s">
        <v>19</v>
      </c>
      <c r="AE85" s="19" t="s">
        <v>19</v>
      </c>
      <c r="AF85" s="48"/>
      <c r="AM85" s="14"/>
    </row>
    <row r="86" spans="1:39" x14ac:dyDescent="0.25">
      <c r="A86" s="42" t="s">
        <v>115</v>
      </c>
      <c r="B86" s="21">
        <v>41118</v>
      </c>
      <c r="C86" s="16">
        <v>0</v>
      </c>
      <c r="D86" s="11">
        <v>0</v>
      </c>
      <c r="E86" s="11">
        <v>0</v>
      </c>
      <c r="F86" s="11">
        <v>0</v>
      </c>
      <c r="G86" s="16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9"/>
        <v>0</v>
      </c>
      <c r="R86" s="28">
        <v>74</v>
      </c>
      <c r="S86" s="15">
        <v>54</v>
      </c>
      <c r="T86" s="15">
        <v>3</v>
      </c>
      <c r="U86" s="15">
        <v>0</v>
      </c>
      <c r="V86" s="15">
        <v>0</v>
      </c>
      <c r="W86" s="15">
        <v>0</v>
      </c>
      <c r="X86" s="16" t="s">
        <v>19</v>
      </c>
      <c r="Y86" s="16" t="s">
        <v>19</v>
      </c>
      <c r="Z86" s="16" t="s">
        <v>19</v>
      </c>
      <c r="AA86" s="16" t="s">
        <v>19</v>
      </c>
      <c r="AB86" s="16" t="s">
        <v>19</v>
      </c>
      <c r="AC86" s="16" t="s">
        <v>19</v>
      </c>
      <c r="AD86" s="16" t="s">
        <v>19</v>
      </c>
      <c r="AE86" s="19" t="s">
        <v>19</v>
      </c>
      <c r="AF86" s="48"/>
      <c r="AM86" s="14"/>
    </row>
    <row r="87" spans="1:39" x14ac:dyDescent="0.25">
      <c r="A87" s="42" t="s">
        <v>115</v>
      </c>
      <c r="B87" s="21">
        <v>41129</v>
      </c>
      <c r="C87" s="16">
        <v>0</v>
      </c>
      <c r="D87" s="11">
        <v>0</v>
      </c>
      <c r="E87" s="11">
        <v>0</v>
      </c>
      <c r="F87" s="11">
        <v>0</v>
      </c>
      <c r="G87" s="16">
        <v>0</v>
      </c>
      <c r="H87" s="11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9"/>
        <v>0</v>
      </c>
      <c r="R87" s="28">
        <v>264</v>
      </c>
      <c r="S87" s="15">
        <v>155</v>
      </c>
      <c r="T87" s="15">
        <v>1</v>
      </c>
      <c r="U87" s="15">
        <v>0</v>
      </c>
      <c r="V87" s="15">
        <v>0</v>
      </c>
      <c r="W87" s="15">
        <v>0</v>
      </c>
      <c r="X87" s="16" t="s">
        <v>19</v>
      </c>
      <c r="Y87" s="16" t="s">
        <v>19</v>
      </c>
      <c r="Z87" s="16" t="s">
        <v>19</v>
      </c>
      <c r="AA87" s="16" t="s">
        <v>19</v>
      </c>
      <c r="AB87" s="16" t="s">
        <v>19</v>
      </c>
      <c r="AC87" s="16" t="s">
        <v>19</v>
      </c>
      <c r="AD87" s="16" t="s">
        <v>19</v>
      </c>
      <c r="AE87" s="19" t="s">
        <v>19</v>
      </c>
      <c r="AF87" s="48"/>
      <c r="AM87" s="14"/>
    </row>
    <row r="88" spans="1:39" x14ac:dyDescent="0.25">
      <c r="A88" s="42" t="s">
        <v>115</v>
      </c>
      <c r="B88" s="21">
        <v>41137</v>
      </c>
      <c r="C88" s="16">
        <v>0</v>
      </c>
      <c r="D88" s="11">
        <v>0</v>
      </c>
      <c r="E88" s="11">
        <v>0</v>
      </c>
      <c r="F88" s="11">
        <v>0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9"/>
        <v>0</v>
      </c>
      <c r="R88" s="28">
        <v>192</v>
      </c>
      <c r="S88" s="15">
        <v>34</v>
      </c>
      <c r="T88" s="15">
        <v>0</v>
      </c>
      <c r="U88" s="15">
        <v>0</v>
      </c>
      <c r="V88" s="15">
        <v>0</v>
      </c>
      <c r="W88" s="15">
        <v>0</v>
      </c>
      <c r="X88" s="16" t="s">
        <v>19</v>
      </c>
      <c r="Y88" s="16" t="s">
        <v>19</v>
      </c>
      <c r="Z88" s="16" t="s">
        <v>19</v>
      </c>
      <c r="AA88" s="16" t="s">
        <v>19</v>
      </c>
      <c r="AB88" s="16" t="s">
        <v>19</v>
      </c>
      <c r="AC88" s="16" t="s">
        <v>19</v>
      </c>
      <c r="AD88" s="16" t="s">
        <v>19</v>
      </c>
      <c r="AE88" s="19" t="s">
        <v>19</v>
      </c>
      <c r="AF88" s="48"/>
      <c r="AM88" s="14"/>
    </row>
    <row r="89" spans="1:39" x14ac:dyDescent="0.25">
      <c r="A89" s="42" t="s">
        <v>115</v>
      </c>
      <c r="B89" s="21">
        <v>41143</v>
      </c>
      <c r="C89" s="16">
        <v>0</v>
      </c>
      <c r="D89" s="11">
        <v>0</v>
      </c>
      <c r="E89" s="11">
        <v>0</v>
      </c>
      <c r="F89" s="11">
        <v>0</v>
      </c>
      <c r="G89" s="16">
        <v>0</v>
      </c>
      <c r="H89" s="11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9"/>
        <v>0</v>
      </c>
      <c r="R89" s="28">
        <v>144</v>
      </c>
      <c r="S89" s="15">
        <v>9</v>
      </c>
      <c r="T89" s="15">
        <v>4</v>
      </c>
      <c r="U89" s="15">
        <v>0</v>
      </c>
      <c r="V89" s="15">
        <v>1</v>
      </c>
      <c r="W89" s="15">
        <v>0</v>
      </c>
      <c r="X89" s="16" t="s">
        <v>19</v>
      </c>
      <c r="Y89" s="16" t="s">
        <v>19</v>
      </c>
      <c r="Z89" s="16" t="s">
        <v>19</v>
      </c>
      <c r="AA89" s="16" t="s">
        <v>19</v>
      </c>
      <c r="AB89" s="16" t="s">
        <v>19</v>
      </c>
      <c r="AC89" s="16" t="s">
        <v>19</v>
      </c>
      <c r="AD89" s="16" t="s">
        <v>19</v>
      </c>
      <c r="AE89" s="19" t="s">
        <v>19</v>
      </c>
      <c r="AF89" s="48"/>
      <c r="AM89" s="14"/>
    </row>
    <row r="90" spans="1:39" x14ac:dyDescent="0.25">
      <c r="A90" s="42" t="s">
        <v>115</v>
      </c>
      <c r="B90" s="21">
        <v>41150</v>
      </c>
      <c r="C90" s="16">
        <v>0</v>
      </c>
      <c r="D90" s="11">
        <v>0</v>
      </c>
      <c r="E90" s="11">
        <v>0</v>
      </c>
      <c r="F90" s="11">
        <v>0</v>
      </c>
      <c r="G90" s="16">
        <v>0</v>
      </c>
      <c r="H90" s="11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si="9"/>
        <v>0</v>
      </c>
      <c r="R90" s="28">
        <v>168</v>
      </c>
      <c r="S90" s="15">
        <v>5</v>
      </c>
      <c r="T90" s="15">
        <v>0</v>
      </c>
      <c r="U90" s="15">
        <v>0</v>
      </c>
      <c r="V90" s="15">
        <v>1</v>
      </c>
      <c r="W90" s="15">
        <v>0</v>
      </c>
      <c r="X90" s="16" t="s">
        <v>19</v>
      </c>
      <c r="Y90" s="16" t="s">
        <v>19</v>
      </c>
      <c r="Z90" s="16" t="s">
        <v>19</v>
      </c>
      <c r="AA90" s="16" t="s">
        <v>19</v>
      </c>
      <c r="AB90" s="16" t="s">
        <v>19</v>
      </c>
      <c r="AC90" s="16" t="s">
        <v>19</v>
      </c>
      <c r="AD90" s="16" t="s">
        <v>19</v>
      </c>
      <c r="AE90" s="19" t="s">
        <v>19</v>
      </c>
      <c r="AF90" s="48"/>
      <c r="AM90" s="14"/>
    </row>
    <row r="91" spans="1:39" x14ac:dyDescent="0.25">
      <c r="A91" s="42" t="s">
        <v>115</v>
      </c>
      <c r="B91" s="21">
        <v>41158</v>
      </c>
      <c r="C91" s="16">
        <v>0</v>
      </c>
      <c r="D91" s="11">
        <v>0</v>
      </c>
      <c r="E91" s="11">
        <v>0</v>
      </c>
      <c r="F91" s="11">
        <v>0</v>
      </c>
      <c r="G91" s="16">
        <v>0</v>
      </c>
      <c r="H91" s="11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9"/>
        <v>0</v>
      </c>
      <c r="R91" s="28">
        <v>189</v>
      </c>
      <c r="S91" s="15">
        <v>95</v>
      </c>
      <c r="T91" s="15">
        <v>0</v>
      </c>
      <c r="U91" s="15">
        <v>0</v>
      </c>
      <c r="V91" s="15">
        <v>7</v>
      </c>
      <c r="W91" s="15">
        <v>10</v>
      </c>
      <c r="X91" s="16" t="s">
        <v>19</v>
      </c>
      <c r="Y91" s="16" t="s">
        <v>19</v>
      </c>
      <c r="Z91" s="16" t="s">
        <v>19</v>
      </c>
      <c r="AA91" s="16" t="s">
        <v>19</v>
      </c>
      <c r="AB91" s="16" t="s">
        <v>19</v>
      </c>
      <c r="AC91" s="16" t="s">
        <v>19</v>
      </c>
      <c r="AD91" s="16" t="s">
        <v>19</v>
      </c>
      <c r="AE91" s="19" t="s">
        <v>19</v>
      </c>
      <c r="AF91" s="48"/>
      <c r="AM91" s="14"/>
    </row>
    <row r="92" spans="1:39" x14ac:dyDescent="0.25">
      <c r="A92" s="42" t="s">
        <v>115</v>
      </c>
      <c r="B92" s="21">
        <v>41164</v>
      </c>
      <c r="C92" s="16">
        <v>0</v>
      </c>
      <c r="D92" s="11">
        <v>0</v>
      </c>
      <c r="E92" s="11">
        <v>0</v>
      </c>
      <c r="F92" s="11">
        <v>0</v>
      </c>
      <c r="G92" s="16">
        <v>0</v>
      </c>
      <c r="H92" s="11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ref="Q92:Q98" si="10">SUM(C92:P92)</f>
        <v>0</v>
      </c>
      <c r="R92" s="28">
        <v>144</v>
      </c>
      <c r="S92" s="15">
        <v>94</v>
      </c>
      <c r="T92" s="15">
        <v>0</v>
      </c>
      <c r="U92" s="15">
        <v>0</v>
      </c>
      <c r="V92" s="15">
        <v>11</v>
      </c>
      <c r="W92" s="15">
        <v>0</v>
      </c>
      <c r="X92" s="16" t="s">
        <v>19</v>
      </c>
      <c r="Y92" s="16" t="s">
        <v>19</v>
      </c>
      <c r="Z92" s="16" t="s">
        <v>19</v>
      </c>
      <c r="AA92" s="16" t="s">
        <v>19</v>
      </c>
      <c r="AB92" s="16" t="s">
        <v>19</v>
      </c>
      <c r="AC92" s="16" t="s">
        <v>19</v>
      </c>
      <c r="AD92" s="16" t="s">
        <v>19</v>
      </c>
      <c r="AE92" s="19" t="s">
        <v>19</v>
      </c>
      <c r="AF92" s="48"/>
      <c r="AM92" s="14"/>
    </row>
    <row r="93" spans="1:39" x14ac:dyDescent="0.25">
      <c r="A93" s="42" t="s">
        <v>115</v>
      </c>
      <c r="B93" s="21">
        <v>41171</v>
      </c>
      <c r="C93" s="16">
        <v>0</v>
      </c>
      <c r="D93" s="11">
        <v>0</v>
      </c>
      <c r="E93" s="11">
        <v>0</v>
      </c>
      <c r="F93" s="11">
        <v>0</v>
      </c>
      <c r="G93" s="16">
        <v>0</v>
      </c>
      <c r="H93" s="11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0"/>
        <v>0</v>
      </c>
      <c r="R93" s="28">
        <v>168</v>
      </c>
      <c r="S93" s="15">
        <v>85</v>
      </c>
      <c r="T93" s="15">
        <v>0</v>
      </c>
      <c r="U93" s="15">
        <v>0</v>
      </c>
      <c r="V93" s="15">
        <v>7</v>
      </c>
      <c r="W93" s="15">
        <v>1</v>
      </c>
      <c r="X93" s="16" t="s">
        <v>19</v>
      </c>
      <c r="Y93" s="16" t="s">
        <v>19</v>
      </c>
      <c r="Z93" s="16" t="s">
        <v>19</v>
      </c>
      <c r="AA93" s="16" t="s">
        <v>19</v>
      </c>
      <c r="AB93" s="16" t="s">
        <v>19</v>
      </c>
      <c r="AC93" s="16" t="s">
        <v>19</v>
      </c>
      <c r="AD93" s="16" t="s">
        <v>19</v>
      </c>
      <c r="AE93" s="19" t="s">
        <v>19</v>
      </c>
      <c r="AF93" s="48"/>
      <c r="AM93" s="14"/>
    </row>
    <row r="94" spans="1:39" x14ac:dyDescent="0.25">
      <c r="A94" s="42" t="s">
        <v>115</v>
      </c>
      <c r="B94" s="21">
        <v>41183</v>
      </c>
      <c r="C94" s="16">
        <v>0</v>
      </c>
      <c r="D94" s="11">
        <v>0</v>
      </c>
      <c r="E94" s="11">
        <v>0</v>
      </c>
      <c r="F94" s="11">
        <v>0</v>
      </c>
      <c r="G94" s="16">
        <v>0</v>
      </c>
      <c r="H94" s="11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0"/>
        <v>0</v>
      </c>
      <c r="R94" s="28">
        <v>243</v>
      </c>
      <c r="S94" s="15">
        <v>28</v>
      </c>
      <c r="T94" s="15">
        <v>5</v>
      </c>
      <c r="U94" s="15">
        <v>10</v>
      </c>
      <c r="V94" s="15">
        <v>1</v>
      </c>
      <c r="W94" s="15">
        <v>15</v>
      </c>
      <c r="X94" s="16" t="s">
        <v>19</v>
      </c>
      <c r="Y94" s="16" t="s">
        <v>19</v>
      </c>
      <c r="Z94" s="16" t="s">
        <v>19</v>
      </c>
      <c r="AA94" s="16" t="s">
        <v>19</v>
      </c>
      <c r="AB94" s="16" t="s">
        <v>19</v>
      </c>
      <c r="AC94" s="16" t="s">
        <v>19</v>
      </c>
      <c r="AD94" s="16" t="s">
        <v>19</v>
      </c>
      <c r="AE94" s="19" t="s">
        <v>19</v>
      </c>
      <c r="AF94" s="48"/>
      <c r="AM94" s="14"/>
    </row>
    <row r="95" spans="1:39" x14ac:dyDescent="0.25">
      <c r="A95" s="42" t="s">
        <v>115</v>
      </c>
      <c r="B95" s="21">
        <v>41193</v>
      </c>
      <c r="C95" s="16">
        <v>0</v>
      </c>
      <c r="D95" s="11">
        <v>0</v>
      </c>
      <c r="E95" s="11">
        <v>0</v>
      </c>
      <c r="F95" s="11">
        <v>0</v>
      </c>
      <c r="G95" s="16">
        <v>0</v>
      </c>
      <c r="H95" s="11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0"/>
        <v>0</v>
      </c>
      <c r="R95" s="28">
        <v>224</v>
      </c>
      <c r="S95" s="15">
        <v>2</v>
      </c>
      <c r="T95" s="15">
        <v>69</v>
      </c>
      <c r="U95" s="15">
        <v>6</v>
      </c>
      <c r="V95" s="15">
        <v>0</v>
      </c>
      <c r="W95" s="15">
        <v>2</v>
      </c>
      <c r="X95" s="16" t="s">
        <v>19</v>
      </c>
      <c r="Y95" s="16" t="s">
        <v>19</v>
      </c>
      <c r="Z95" s="16" t="s">
        <v>19</v>
      </c>
      <c r="AA95" s="16" t="s">
        <v>19</v>
      </c>
      <c r="AB95" s="16" t="s">
        <v>19</v>
      </c>
      <c r="AC95" s="16" t="s">
        <v>19</v>
      </c>
      <c r="AD95" s="16" t="s">
        <v>19</v>
      </c>
      <c r="AE95" s="19" t="s">
        <v>19</v>
      </c>
      <c r="AF95" s="48"/>
      <c r="AM95" s="14"/>
    </row>
    <row r="96" spans="1:39" x14ac:dyDescent="0.25">
      <c r="A96" s="42" t="s">
        <v>115</v>
      </c>
      <c r="B96" s="21">
        <v>41198</v>
      </c>
      <c r="C96" s="16">
        <v>0</v>
      </c>
      <c r="D96" s="11">
        <v>0</v>
      </c>
      <c r="E96" s="11">
        <v>0</v>
      </c>
      <c r="F96" s="11">
        <v>0</v>
      </c>
      <c r="G96" s="16">
        <v>0</v>
      </c>
      <c r="H96" s="11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 t="shared" si="10"/>
        <v>0</v>
      </c>
      <c r="R96" s="28">
        <v>120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 t="s">
        <v>19</v>
      </c>
      <c r="Y96" s="16" t="s">
        <v>19</v>
      </c>
      <c r="Z96" s="16" t="s">
        <v>19</v>
      </c>
      <c r="AA96" s="16" t="s">
        <v>19</v>
      </c>
      <c r="AB96" s="16" t="s">
        <v>19</v>
      </c>
      <c r="AC96" s="16" t="s">
        <v>19</v>
      </c>
      <c r="AD96" s="16" t="s">
        <v>19</v>
      </c>
      <c r="AE96" s="19" t="s">
        <v>19</v>
      </c>
      <c r="AF96" s="48"/>
      <c r="AM96" s="14"/>
    </row>
    <row r="97" spans="1:39" x14ac:dyDescent="0.25">
      <c r="A97" s="42" t="s">
        <v>115</v>
      </c>
      <c r="B97" s="21">
        <v>41205</v>
      </c>
      <c r="C97" s="16">
        <v>0</v>
      </c>
      <c r="D97" s="11">
        <v>0</v>
      </c>
      <c r="E97" s="11">
        <v>0</v>
      </c>
      <c r="F97" s="11">
        <v>0</v>
      </c>
      <c r="G97" s="16">
        <v>0</v>
      </c>
      <c r="H97" s="11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 t="shared" si="10"/>
        <v>0</v>
      </c>
      <c r="R97" s="28">
        <v>168</v>
      </c>
      <c r="S97" s="15">
        <v>0</v>
      </c>
      <c r="T97" s="15">
        <v>57</v>
      </c>
      <c r="U97" s="15">
        <v>0</v>
      </c>
      <c r="V97" s="15">
        <v>0</v>
      </c>
      <c r="W97" s="15">
        <v>0</v>
      </c>
      <c r="X97" s="16" t="s">
        <v>19</v>
      </c>
      <c r="Y97" s="16" t="s">
        <v>19</v>
      </c>
      <c r="Z97" s="16" t="s">
        <v>19</v>
      </c>
      <c r="AA97" s="16" t="s">
        <v>19</v>
      </c>
      <c r="AB97" s="16" t="s">
        <v>19</v>
      </c>
      <c r="AC97" s="16" t="s">
        <v>19</v>
      </c>
      <c r="AD97" s="16" t="s">
        <v>19</v>
      </c>
      <c r="AE97" s="19" t="s">
        <v>19</v>
      </c>
      <c r="AF97" s="48"/>
      <c r="AM97" s="14"/>
    </row>
    <row r="98" spans="1:39" x14ac:dyDescent="0.25">
      <c r="A98" s="42" t="s">
        <v>115</v>
      </c>
      <c r="B98" s="21">
        <v>41211</v>
      </c>
      <c r="C98" s="16">
        <v>0</v>
      </c>
      <c r="D98" s="11">
        <v>0</v>
      </c>
      <c r="E98" s="11">
        <v>0</v>
      </c>
      <c r="F98" s="11">
        <v>0</v>
      </c>
      <c r="G98" s="16">
        <v>0</v>
      </c>
      <c r="H98" s="11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 t="shared" si="10"/>
        <v>0</v>
      </c>
      <c r="R98" s="28">
        <v>144</v>
      </c>
      <c r="S98" s="15">
        <v>0</v>
      </c>
      <c r="T98" s="15">
        <v>30</v>
      </c>
      <c r="U98" s="15">
        <v>15</v>
      </c>
      <c r="V98" s="15">
        <v>0</v>
      </c>
      <c r="W98" s="15">
        <v>0</v>
      </c>
      <c r="X98" s="16" t="s">
        <v>19</v>
      </c>
      <c r="Y98" s="16" t="s">
        <v>19</v>
      </c>
      <c r="Z98" s="16" t="s">
        <v>19</v>
      </c>
      <c r="AA98" s="16" t="s">
        <v>19</v>
      </c>
      <c r="AB98" s="16" t="s">
        <v>19</v>
      </c>
      <c r="AC98" s="16" t="s">
        <v>19</v>
      </c>
      <c r="AD98" s="16" t="s">
        <v>19</v>
      </c>
      <c r="AE98" s="19" t="s">
        <v>19</v>
      </c>
      <c r="AF98" s="48"/>
      <c r="AM98" s="14"/>
    </row>
    <row r="99" spans="1:39" x14ac:dyDescent="0.25">
      <c r="A99" s="42" t="s">
        <v>115</v>
      </c>
      <c r="B99" s="21">
        <v>41219</v>
      </c>
      <c r="C99" s="16">
        <v>0</v>
      </c>
      <c r="D99" s="11">
        <v>0</v>
      </c>
      <c r="E99" s="11">
        <v>0</v>
      </c>
      <c r="F99" s="11">
        <v>0</v>
      </c>
      <c r="G99" s="16">
        <v>0</v>
      </c>
      <c r="H99" s="11">
        <v>0</v>
      </c>
      <c r="I99" s="16" t="s">
        <v>19</v>
      </c>
      <c r="J99" s="16" t="s">
        <v>19</v>
      </c>
      <c r="K99" s="16" t="s">
        <v>19</v>
      </c>
      <c r="L99" s="16" t="s">
        <v>19</v>
      </c>
      <c r="M99" s="16" t="s">
        <v>19</v>
      </c>
      <c r="N99" s="16" t="s">
        <v>19</v>
      </c>
      <c r="O99" s="16" t="s">
        <v>19</v>
      </c>
      <c r="P99" s="16" t="s">
        <v>19</v>
      </c>
      <c r="Q99" s="66">
        <f t="shared" ref="Q99:Q106" si="11">SUM(C99:P99)</f>
        <v>0</v>
      </c>
      <c r="R99" s="28">
        <v>192</v>
      </c>
      <c r="S99" s="15">
        <v>0</v>
      </c>
      <c r="T99" s="15">
        <v>75</v>
      </c>
      <c r="U99" s="15">
        <v>43</v>
      </c>
      <c r="V99" s="15">
        <v>0</v>
      </c>
      <c r="W99" s="15">
        <v>1</v>
      </c>
      <c r="X99" s="16" t="s">
        <v>19</v>
      </c>
      <c r="Y99" s="16" t="s">
        <v>19</v>
      </c>
      <c r="Z99" s="16" t="s">
        <v>19</v>
      </c>
      <c r="AA99" s="16" t="s">
        <v>19</v>
      </c>
      <c r="AB99" s="16" t="s">
        <v>19</v>
      </c>
      <c r="AC99" s="16" t="s">
        <v>19</v>
      </c>
      <c r="AD99" s="16" t="s">
        <v>19</v>
      </c>
      <c r="AE99" s="19" t="s">
        <v>19</v>
      </c>
      <c r="AF99" s="48"/>
      <c r="AM99" s="14"/>
    </row>
    <row r="100" spans="1:39" x14ac:dyDescent="0.25">
      <c r="A100" s="42" t="s">
        <v>115</v>
      </c>
      <c r="B100" s="21">
        <v>41227</v>
      </c>
      <c r="C100" s="16">
        <v>0</v>
      </c>
      <c r="D100" s="11">
        <v>0</v>
      </c>
      <c r="E100" s="11">
        <v>0</v>
      </c>
      <c r="F100" s="11">
        <v>0</v>
      </c>
      <c r="G100" s="16">
        <v>0</v>
      </c>
      <c r="H100" s="11">
        <v>0</v>
      </c>
      <c r="I100" s="16" t="s">
        <v>19</v>
      </c>
      <c r="J100" s="16" t="s">
        <v>19</v>
      </c>
      <c r="K100" s="16" t="s">
        <v>19</v>
      </c>
      <c r="L100" s="16" t="s">
        <v>19</v>
      </c>
      <c r="M100" s="16" t="s">
        <v>19</v>
      </c>
      <c r="N100" s="16" t="s">
        <v>19</v>
      </c>
      <c r="O100" s="16" t="s">
        <v>19</v>
      </c>
      <c r="P100" s="16" t="s">
        <v>19</v>
      </c>
      <c r="Q100" s="66">
        <f t="shared" si="11"/>
        <v>0</v>
      </c>
      <c r="R100" s="28">
        <v>192</v>
      </c>
      <c r="S100" s="15">
        <v>0</v>
      </c>
      <c r="T100" s="15">
        <v>59</v>
      </c>
      <c r="U100" s="15">
        <v>16</v>
      </c>
      <c r="V100" s="15">
        <v>3</v>
      </c>
      <c r="W100" s="15">
        <v>1</v>
      </c>
      <c r="X100" s="16" t="s">
        <v>19</v>
      </c>
      <c r="Y100" s="16" t="s">
        <v>19</v>
      </c>
      <c r="Z100" s="16" t="s">
        <v>19</v>
      </c>
      <c r="AA100" s="16" t="s">
        <v>19</v>
      </c>
      <c r="AB100" s="16" t="s">
        <v>19</v>
      </c>
      <c r="AC100" s="16" t="s">
        <v>19</v>
      </c>
      <c r="AD100" s="16" t="s">
        <v>19</v>
      </c>
      <c r="AE100" s="19" t="s">
        <v>19</v>
      </c>
      <c r="AF100" s="48"/>
      <c r="AM100" s="14"/>
    </row>
    <row r="101" spans="1:39" x14ac:dyDescent="0.25">
      <c r="A101" s="42" t="s">
        <v>115</v>
      </c>
      <c r="B101" s="21">
        <v>41233</v>
      </c>
      <c r="C101" s="16">
        <v>0</v>
      </c>
      <c r="D101" s="11">
        <v>0</v>
      </c>
      <c r="E101" s="11">
        <v>0</v>
      </c>
      <c r="F101" s="11">
        <v>0</v>
      </c>
      <c r="G101" s="16">
        <v>0</v>
      </c>
      <c r="H101" s="11">
        <v>0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si="11"/>
        <v>0</v>
      </c>
      <c r="R101" s="28">
        <v>144</v>
      </c>
      <c r="S101" s="15">
        <v>0</v>
      </c>
      <c r="T101" s="15">
        <v>1</v>
      </c>
      <c r="U101" s="15">
        <v>50</v>
      </c>
      <c r="V101" s="15">
        <v>11</v>
      </c>
      <c r="W101" s="15">
        <v>0</v>
      </c>
      <c r="X101" s="16" t="s">
        <v>19</v>
      </c>
      <c r="Y101" s="16" t="s">
        <v>19</v>
      </c>
      <c r="Z101" s="16" t="s">
        <v>19</v>
      </c>
      <c r="AA101" s="16" t="s">
        <v>19</v>
      </c>
      <c r="AB101" s="16" t="s">
        <v>19</v>
      </c>
      <c r="AC101" s="16" t="s">
        <v>19</v>
      </c>
      <c r="AD101" s="16" t="s">
        <v>19</v>
      </c>
      <c r="AE101" s="19" t="s">
        <v>19</v>
      </c>
      <c r="AF101" s="48"/>
      <c r="AM101" s="14"/>
    </row>
    <row r="102" spans="1:39" x14ac:dyDescent="0.25">
      <c r="A102" s="42" t="s">
        <v>115</v>
      </c>
      <c r="B102" s="21">
        <v>41239</v>
      </c>
      <c r="C102" s="16">
        <v>0</v>
      </c>
      <c r="D102" s="11">
        <v>0</v>
      </c>
      <c r="E102" s="11">
        <v>0</v>
      </c>
      <c r="F102" s="11">
        <v>0</v>
      </c>
      <c r="G102" s="16">
        <v>0</v>
      </c>
      <c r="H102" s="11">
        <v>0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1"/>
        <v>0</v>
      </c>
      <c r="R102" s="28">
        <v>144</v>
      </c>
      <c r="S102" s="15">
        <v>0</v>
      </c>
      <c r="T102" s="15">
        <v>0</v>
      </c>
      <c r="U102" s="15">
        <v>63</v>
      </c>
      <c r="V102" s="15">
        <v>0</v>
      </c>
      <c r="W102" s="15">
        <v>4</v>
      </c>
      <c r="X102" s="16" t="s">
        <v>19</v>
      </c>
      <c r="Y102" s="16" t="s">
        <v>19</v>
      </c>
      <c r="Z102" s="16" t="s">
        <v>19</v>
      </c>
      <c r="AA102" s="16" t="s">
        <v>19</v>
      </c>
      <c r="AB102" s="16" t="s">
        <v>19</v>
      </c>
      <c r="AC102" s="16" t="s">
        <v>19</v>
      </c>
      <c r="AD102" s="16" t="s">
        <v>19</v>
      </c>
      <c r="AE102" s="19" t="s">
        <v>19</v>
      </c>
      <c r="AF102" s="48"/>
      <c r="AM102" s="14"/>
    </row>
    <row r="103" spans="1:39" x14ac:dyDescent="0.25">
      <c r="A103" s="42" t="s">
        <v>115</v>
      </c>
      <c r="B103" s="21">
        <v>41613</v>
      </c>
      <c r="C103" s="16">
        <v>0</v>
      </c>
      <c r="D103" s="11">
        <v>0</v>
      </c>
      <c r="E103" s="11">
        <v>0</v>
      </c>
      <c r="F103" s="11">
        <v>0</v>
      </c>
      <c r="G103" s="16">
        <v>0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1"/>
        <v>0</v>
      </c>
      <c r="R103" s="28">
        <v>205</v>
      </c>
      <c r="S103" s="15">
        <v>0</v>
      </c>
      <c r="T103" s="15">
        <v>0</v>
      </c>
      <c r="U103" s="15">
        <v>95</v>
      </c>
      <c r="V103" s="15">
        <v>52</v>
      </c>
      <c r="W103" s="15">
        <v>55</v>
      </c>
      <c r="X103" s="16" t="s">
        <v>19</v>
      </c>
      <c r="Y103" s="16" t="s">
        <v>19</v>
      </c>
      <c r="Z103" s="16" t="s">
        <v>19</v>
      </c>
      <c r="AA103" s="16" t="s">
        <v>19</v>
      </c>
      <c r="AB103" s="16" t="s">
        <v>19</v>
      </c>
      <c r="AC103" s="16" t="s">
        <v>19</v>
      </c>
      <c r="AD103" s="16" t="s">
        <v>19</v>
      </c>
      <c r="AE103" s="19" t="s">
        <v>19</v>
      </c>
      <c r="AF103" s="48"/>
      <c r="AM103" s="14"/>
    </row>
    <row r="104" spans="1:39" x14ac:dyDescent="0.25">
      <c r="A104" s="42" t="s">
        <v>115</v>
      </c>
      <c r="B104" s="21">
        <v>41619</v>
      </c>
      <c r="C104" s="16">
        <v>0</v>
      </c>
      <c r="D104" s="11">
        <v>0</v>
      </c>
      <c r="E104" s="11">
        <v>0</v>
      </c>
      <c r="F104" s="11">
        <v>0</v>
      </c>
      <c r="G104" s="16">
        <v>0</v>
      </c>
      <c r="H104" s="11">
        <v>0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1"/>
        <v>0</v>
      </c>
      <c r="R104" s="28">
        <v>90</v>
      </c>
      <c r="S104" s="15">
        <v>0</v>
      </c>
      <c r="T104" s="15">
        <v>0</v>
      </c>
      <c r="U104" s="15">
        <v>113</v>
      </c>
      <c r="V104" s="15">
        <v>125</v>
      </c>
      <c r="W104" s="15">
        <v>11</v>
      </c>
      <c r="X104" s="16" t="s">
        <v>19</v>
      </c>
      <c r="Y104" s="16" t="s">
        <v>19</v>
      </c>
      <c r="Z104" s="16" t="s">
        <v>19</v>
      </c>
      <c r="AA104" s="16" t="s">
        <v>19</v>
      </c>
      <c r="AB104" s="16" t="s">
        <v>19</v>
      </c>
      <c r="AC104" s="16" t="s">
        <v>19</v>
      </c>
      <c r="AD104" s="16" t="s">
        <v>19</v>
      </c>
      <c r="AE104" s="19" t="s">
        <v>19</v>
      </c>
      <c r="AF104" s="48"/>
      <c r="AM104" s="14"/>
    </row>
    <row r="105" spans="1:39" x14ac:dyDescent="0.25">
      <c r="A105" s="42" t="s">
        <v>115</v>
      </c>
      <c r="B105" s="21">
        <v>41627</v>
      </c>
      <c r="C105" s="16">
        <v>0</v>
      </c>
      <c r="D105" s="11">
        <v>0</v>
      </c>
      <c r="E105" s="11">
        <v>0</v>
      </c>
      <c r="F105" s="11">
        <v>0</v>
      </c>
      <c r="G105" s="16">
        <v>29</v>
      </c>
      <c r="H105" s="11">
        <v>0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1"/>
        <v>29</v>
      </c>
      <c r="R105" s="28">
        <v>163</v>
      </c>
      <c r="S105" s="15">
        <v>0</v>
      </c>
      <c r="T105" s="15">
        <v>0</v>
      </c>
      <c r="U105" s="15">
        <v>99</v>
      </c>
      <c r="V105" s="15">
        <v>63</v>
      </c>
      <c r="W105" s="15">
        <v>37</v>
      </c>
      <c r="X105" s="16" t="s">
        <v>19</v>
      </c>
      <c r="Y105" s="16" t="s">
        <v>19</v>
      </c>
      <c r="Z105" s="16" t="s">
        <v>19</v>
      </c>
      <c r="AA105" s="16" t="s">
        <v>19</v>
      </c>
      <c r="AB105" s="16" t="s">
        <v>19</v>
      </c>
      <c r="AC105" s="16" t="s">
        <v>19</v>
      </c>
      <c r="AD105" s="16" t="s">
        <v>19</v>
      </c>
      <c r="AE105" s="19" t="s">
        <v>19</v>
      </c>
      <c r="AF105" s="48"/>
      <c r="AM105" s="14"/>
    </row>
    <row r="106" spans="1:39" x14ac:dyDescent="0.25">
      <c r="A106" s="42" t="s">
        <v>115</v>
      </c>
      <c r="B106" s="21">
        <v>41635</v>
      </c>
      <c r="C106" s="16">
        <v>0</v>
      </c>
      <c r="D106" s="11">
        <v>17</v>
      </c>
      <c r="E106" s="11">
        <v>0</v>
      </c>
      <c r="F106" s="11">
        <v>9</v>
      </c>
      <c r="G106" s="16">
        <v>0</v>
      </c>
      <c r="H106" s="11">
        <v>19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1"/>
        <v>45</v>
      </c>
      <c r="R106" s="28">
        <v>68</v>
      </c>
      <c r="S106" s="15">
        <v>0</v>
      </c>
      <c r="T106" s="15">
        <v>0</v>
      </c>
      <c r="U106" s="15">
        <v>27</v>
      </c>
      <c r="V106" s="15">
        <v>76</v>
      </c>
      <c r="W106" s="15">
        <v>138</v>
      </c>
      <c r="X106" s="16" t="s">
        <v>19</v>
      </c>
      <c r="Y106" s="16" t="s">
        <v>19</v>
      </c>
      <c r="Z106" s="16" t="s">
        <v>19</v>
      </c>
      <c r="AA106" s="16" t="s">
        <v>19</v>
      </c>
      <c r="AB106" s="16" t="s">
        <v>19</v>
      </c>
      <c r="AC106" s="16" t="s">
        <v>19</v>
      </c>
      <c r="AD106" s="16" t="s">
        <v>19</v>
      </c>
      <c r="AE106" s="19" t="s">
        <v>19</v>
      </c>
      <c r="AF106" s="48"/>
      <c r="AM106" s="14"/>
    </row>
    <row r="107" spans="1:39" x14ac:dyDescent="0.25">
      <c r="A107" s="42"/>
      <c r="B107" s="21"/>
      <c r="C107" s="16"/>
      <c r="D107" s="11"/>
      <c r="E107" s="11"/>
      <c r="F107" s="11"/>
      <c r="G107" s="16"/>
      <c r="H107" s="11"/>
      <c r="I107" s="16"/>
      <c r="J107" s="16"/>
      <c r="K107" s="16"/>
      <c r="L107" s="16"/>
      <c r="M107" s="16"/>
      <c r="N107" s="16"/>
      <c r="O107" s="16"/>
      <c r="P107" s="16"/>
      <c r="Q107" s="66"/>
      <c r="R107" s="28"/>
      <c r="S107" s="15"/>
      <c r="T107" s="15"/>
      <c r="U107" s="15"/>
      <c r="V107" s="15"/>
      <c r="W107" s="15"/>
      <c r="X107" s="16"/>
      <c r="Y107" s="16"/>
      <c r="Z107" s="16"/>
      <c r="AA107" s="16"/>
      <c r="AB107" s="16"/>
      <c r="AC107" s="16"/>
      <c r="AD107" s="16"/>
      <c r="AE107" s="19"/>
      <c r="AF107" s="48"/>
      <c r="AM107" s="14"/>
    </row>
    <row r="108" spans="1:39" x14ac:dyDescent="0.25">
      <c r="A108" t="s">
        <v>15</v>
      </c>
      <c r="B108" s="21">
        <v>40938</v>
      </c>
      <c r="C108" s="16">
        <v>1</v>
      </c>
      <c r="D108" s="11">
        <v>169</v>
      </c>
      <c r="E108" s="16" t="s">
        <v>19</v>
      </c>
      <c r="F108" s="16">
        <v>17</v>
      </c>
      <c r="G108" s="16">
        <v>40</v>
      </c>
      <c r="H108" s="16">
        <v>11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ref="Q108:Q113" si="12">SUM(C108:P108)</f>
        <v>238</v>
      </c>
      <c r="R108" s="15">
        <v>46.3</v>
      </c>
      <c r="S108" s="15">
        <v>442.9</v>
      </c>
      <c r="T108" s="29" t="s">
        <v>19</v>
      </c>
      <c r="U108" s="15">
        <v>340.8</v>
      </c>
      <c r="V108" s="15">
        <v>691.9</v>
      </c>
      <c r="W108" s="15">
        <v>337.7</v>
      </c>
      <c r="X108" s="16" t="s">
        <v>19</v>
      </c>
      <c r="Y108" s="16" t="s">
        <v>19</v>
      </c>
      <c r="Z108" s="16" t="s">
        <v>19</v>
      </c>
      <c r="AA108" s="16" t="s">
        <v>19</v>
      </c>
      <c r="AB108" s="16" t="s">
        <v>19</v>
      </c>
      <c r="AC108" s="16" t="s">
        <v>19</v>
      </c>
      <c r="AD108" s="16" t="s">
        <v>19</v>
      </c>
      <c r="AE108" s="19" t="s">
        <v>19</v>
      </c>
      <c r="AF108" s="48"/>
      <c r="AM108" s="14"/>
    </row>
    <row r="109" spans="1:39" x14ac:dyDescent="0.25">
      <c r="A109" t="s">
        <v>15</v>
      </c>
      <c r="B109" s="21">
        <v>40967</v>
      </c>
      <c r="C109" s="16" t="s">
        <v>19</v>
      </c>
      <c r="D109" s="11">
        <v>157</v>
      </c>
      <c r="E109" s="16" t="s">
        <v>19</v>
      </c>
      <c r="F109" s="16">
        <v>82</v>
      </c>
      <c r="G109" s="16">
        <v>254</v>
      </c>
      <c r="H109" s="16">
        <v>3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2"/>
        <v>496</v>
      </c>
      <c r="R109" s="29" t="s">
        <v>19</v>
      </c>
      <c r="S109" s="15">
        <v>457.3</v>
      </c>
      <c r="T109" s="29" t="s">
        <v>19</v>
      </c>
      <c r="U109" s="15">
        <v>358</v>
      </c>
      <c r="V109" s="15">
        <v>473.5</v>
      </c>
      <c r="W109" s="15">
        <v>165</v>
      </c>
      <c r="X109" s="16" t="s">
        <v>19</v>
      </c>
      <c r="Y109" s="16" t="s">
        <v>19</v>
      </c>
      <c r="Z109" s="16" t="s">
        <v>19</v>
      </c>
      <c r="AA109" s="16" t="s">
        <v>19</v>
      </c>
      <c r="AB109" s="16" t="s">
        <v>19</v>
      </c>
      <c r="AC109" s="16" t="s">
        <v>19</v>
      </c>
      <c r="AD109" s="16" t="s">
        <v>19</v>
      </c>
      <c r="AE109" s="19" t="s">
        <v>19</v>
      </c>
      <c r="AF109" s="48"/>
      <c r="AM109" s="14"/>
    </row>
    <row r="110" spans="1:39" x14ac:dyDescent="0.25">
      <c r="A110" t="s">
        <v>15</v>
      </c>
      <c r="B110" s="21">
        <v>40996</v>
      </c>
      <c r="C110" s="11">
        <v>36</v>
      </c>
      <c r="D110" s="11">
        <v>122</v>
      </c>
      <c r="E110" s="16" t="s">
        <v>19</v>
      </c>
      <c r="F110" s="11">
        <v>82</v>
      </c>
      <c r="G110" s="11">
        <v>254</v>
      </c>
      <c r="H110" s="11">
        <v>3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2"/>
        <v>497</v>
      </c>
      <c r="R110" s="15">
        <v>368</v>
      </c>
      <c r="S110">
        <v>656.3</v>
      </c>
      <c r="T110" s="29" t="s">
        <v>19</v>
      </c>
      <c r="U110">
        <v>383.3</v>
      </c>
      <c r="V110" s="15">
        <v>516</v>
      </c>
      <c r="W110">
        <v>344.4</v>
      </c>
      <c r="X110" s="16" t="s">
        <v>19</v>
      </c>
      <c r="Y110" s="16" t="s">
        <v>19</v>
      </c>
      <c r="Z110" s="16" t="s">
        <v>19</v>
      </c>
      <c r="AA110" s="16" t="s">
        <v>19</v>
      </c>
      <c r="AB110" s="16" t="s">
        <v>19</v>
      </c>
      <c r="AC110" s="16" t="s">
        <v>19</v>
      </c>
      <c r="AD110" s="16" t="s">
        <v>19</v>
      </c>
      <c r="AE110" s="19" t="s">
        <v>19</v>
      </c>
      <c r="AM110" s="14"/>
    </row>
    <row r="111" spans="1:39" x14ac:dyDescent="0.25">
      <c r="A111" t="s">
        <v>15</v>
      </c>
      <c r="B111" s="21">
        <v>41029</v>
      </c>
      <c r="C111" s="11">
        <v>15</v>
      </c>
      <c r="D111" s="11">
        <v>23</v>
      </c>
      <c r="E111" s="16">
        <v>34</v>
      </c>
      <c r="F111" s="11">
        <v>4</v>
      </c>
      <c r="G111" s="11">
        <v>64</v>
      </c>
      <c r="H111" s="11">
        <v>35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2"/>
        <v>175</v>
      </c>
      <c r="R111" s="15">
        <v>794.7</v>
      </c>
      <c r="S111" s="15">
        <v>796</v>
      </c>
      <c r="T111" s="29">
        <v>758.8</v>
      </c>
      <c r="U111">
        <v>303.5</v>
      </c>
      <c r="V111" s="15">
        <v>722.4</v>
      </c>
      <c r="W111" s="15">
        <v>581</v>
      </c>
      <c r="X111" s="16" t="s">
        <v>19</v>
      </c>
      <c r="Y111" s="16" t="s">
        <v>19</v>
      </c>
      <c r="Z111" s="16" t="s">
        <v>19</v>
      </c>
      <c r="AA111" s="16" t="s">
        <v>19</v>
      </c>
      <c r="AB111" s="16" t="s">
        <v>19</v>
      </c>
      <c r="AC111" s="16" t="s">
        <v>19</v>
      </c>
      <c r="AD111" s="16" t="s">
        <v>19</v>
      </c>
      <c r="AE111" s="19" t="s">
        <v>19</v>
      </c>
      <c r="AF111" s="38" t="s">
        <v>255</v>
      </c>
      <c r="AM111" s="14"/>
    </row>
    <row r="112" spans="1:39" x14ac:dyDescent="0.25">
      <c r="A112" t="s">
        <v>15</v>
      </c>
      <c r="B112" s="21">
        <v>41060</v>
      </c>
      <c r="C112" s="11">
        <v>5</v>
      </c>
      <c r="D112" s="11">
        <v>5</v>
      </c>
      <c r="E112" s="16">
        <v>1</v>
      </c>
      <c r="F112" s="16" t="s">
        <v>19</v>
      </c>
      <c r="G112" s="11">
        <v>10</v>
      </c>
      <c r="H112" s="11">
        <v>11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2"/>
        <v>32</v>
      </c>
      <c r="R112" s="15">
        <v>748</v>
      </c>
      <c r="S112" s="15">
        <v>748</v>
      </c>
      <c r="T112" s="29">
        <v>739.1</v>
      </c>
      <c r="U112" s="16" t="s">
        <v>19</v>
      </c>
      <c r="V112" s="15">
        <v>602.20000000000005</v>
      </c>
      <c r="W112" s="15">
        <v>552.6</v>
      </c>
      <c r="X112" s="16" t="s">
        <v>19</v>
      </c>
      <c r="Y112" s="16" t="s">
        <v>19</v>
      </c>
      <c r="Z112" s="16" t="s">
        <v>19</v>
      </c>
      <c r="AA112" s="16" t="s">
        <v>19</v>
      </c>
      <c r="AB112" s="16" t="s">
        <v>19</v>
      </c>
      <c r="AC112" s="16" t="s">
        <v>19</v>
      </c>
      <c r="AD112" s="16" t="s">
        <v>19</v>
      </c>
      <c r="AE112" s="19" t="s">
        <v>19</v>
      </c>
      <c r="AF112" s="38" t="s">
        <v>266</v>
      </c>
      <c r="AM112" s="14"/>
    </row>
    <row r="113" spans="1:39" x14ac:dyDescent="0.25">
      <c r="A113" t="s">
        <v>15</v>
      </c>
      <c r="B113" s="21">
        <v>41087</v>
      </c>
      <c r="C113" s="11">
        <v>0</v>
      </c>
      <c r="D113" s="11">
        <v>4</v>
      </c>
      <c r="E113">
        <v>3</v>
      </c>
      <c r="F113" s="16" t="s">
        <v>19</v>
      </c>
      <c r="G113" s="11">
        <v>21</v>
      </c>
      <c r="H113" s="11">
        <v>12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 t="s">
        <v>19</v>
      </c>
      <c r="N113" s="16" t="s">
        <v>19</v>
      </c>
      <c r="O113" s="16" t="s">
        <v>19</v>
      </c>
      <c r="P113" s="16" t="s">
        <v>19</v>
      </c>
      <c r="Q113" s="66">
        <f t="shared" si="12"/>
        <v>40</v>
      </c>
      <c r="R113" s="15">
        <v>650.5</v>
      </c>
      <c r="S113" s="15">
        <v>639.70000000000005</v>
      </c>
      <c r="T113">
        <v>538.5</v>
      </c>
      <c r="U113" s="16" t="s">
        <v>19</v>
      </c>
      <c r="V113">
        <v>265.5</v>
      </c>
      <c r="W113" s="15">
        <v>226.7</v>
      </c>
      <c r="X113" s="16" t="s">
        <v>19</v>
      </c>
      <c r="Y113" s="16" t="s">
        <v>19</v>
      </c>
      <c r="Z113" s="16" t="s">
        <v>19</v>
      </c>
      <c r="AA113" s="16" t="s">
        <v>19</v>
      </c>
      <c r="AB113" s="16" t="s">
        <v>19</v>
      </c>
      <c r="AC113" s="16" t="s">
        <v>19</v>
      </c>
      <c r="AD113" s="16" t="s">
        <v>19</v>
      </c>
      <c r="AE113" s="19" t="s">
        <v>19</v>
      </c>
      <c r="AF113" s="38" t="s">
        <v>266</v>
      </c>
      <c r="AM113" s="14"/>
    </row>
    <row r="114" spans="1:39" x14ac:dyDescent="0.25">
      <c r="A114" t="s">
        <v>15</v>
      </c>
      <c r="B114" s="21">
        <v>41121</v>
      </c>
      <c r="C114" s="11">
        <v>0</v>
      </c>
      <c r="D114" s="11">
        <v>0</v>
      </c>
      <c r="E114" s="11">
        <v>0</v>
      </c>
      <c r="F114" s="16" t="s">
        <v>19</v>
      </c>
      <c r="G114" s="11">
        <v>4</v>
      </c>
      <c r="H114" s="11">
        <v>5</v>
      </c>
      <c r="I114" s="16" t="s">
        <v>19</v>
      </c>
      <c r="J114" s="16" t="s">
        <v>19</v>
      </c>
      <c r="K114" s="16" t="s">
        <v>19</v>
      </c>
      <c r="L114" s="16" t="s">
        <v>19</v>
      </c>
      <c r="M114" s="16" t="s">
        <v>19</v>
      </c>
      <c r="N114" s="16" t="s">
        <v>19</v>
      </c>
      <c r="O114" s="16" t="s">
        <v>19</v>
      </c>
      <c r="P114" s="16" t="s">
        <v>19</v>
      </c>
      <c r="Q114" s="66">
        <f t="shared" ref="Q114:Q119" si="13">SUM(C114:P114)</f>
        <v>9</v>
      </c>
      <c r="R114" s="15">
        <v>293</v>
      </c>
      <c r="S114" s="15">
        <v>705</v>
      </c>
      <c r="T114">
        <v>364.1</v>
      </c>
      <c r="U114" s="16" t="s">
        <v>19</v>
      </c>
      <c r="V114">
        <v>62.1</v>
      </c>
      <c r="W114" s="15">
        <v>23.6</v>
      </c>
      <c r="X114" s="16" t="s">
        <v>19</v>
      </c>
      <c r="Y114" s="16" t="s">
        <v>19</v>
      </c>
      <c r="Z114" s="16" t="s">
        <v>19</v>
      </c>
      <c r="AA114" s="16" t="s">
        <v>19</v>
      </c>
      <c r="AB114" s="16" t="s">
        <v>19</v>
      </c>
      <c r="AC114" s="16" t="s">
        <v>19</v>
      </c>
      <c r="AD114" s="16" t="s">
        <v>19</v>
      </c>
      <c r="AE114" s="19" t="s">
        <v>19</v>
      </c>
      <c r="AF114" s="38" t="s">
        <v>266</v>
      </c>
      <c r="AM114" s="14"/>
    </row>
    <row r="115" spans="1:39" x14ac:dyDescent="0.25">
      <c r="A115" t="s">
        <v>15</v>
      </c>
      <c r="B115" s="21">
        <v>41150</v>
      </c>
      <c r="C115" s="16" t="s">
        <v>19</v>
      </c>
      <c r="D115" s="11">
        <v>1</v>
      </c>
      <c r="E115" s="11">
        <v>0</v>
      </c>
      <c r="F115" s="16" t="s">
        <v>19</v>
      </c>
      <c r="G115" s="11">
        <v>0</v>
      </c>
      <c r="H115" s="11">
        <v>0</v>
      </c>
      <c r="I115" s="16" t="s">
        <v>19</v>
      </c>
      <c r="J115" s="16" t="s">
        <v>19</v>
      </c>
      <c r="K115" s="16" t="s">
        <v>19</v>
      </c>
      <c r="L115" s="16" t="s">
        <v>19</v>
      </c>
      <c r="M115" s="16" t="s">
        <v>19</v>
      </c>
      <c r="N115" s="16" t="s">
        <v>19</v>
      </c>
      <c r="O115" s="16" t="s">
        <v>19</v>
      </c>
      <c r="P115" s="16" t="s">
        <v>19</v>
      </c>
      <c r="Q115" s="66">
        <f t="shared" si="13"/>
        <v>1</v>
      </c>
      <c r="R115" s="29" t="s">
        <v>19</v>
      </c>
      <c r="S115" s="15">
        <v>655.20000000000005</v>
      </c>
      <c r="T115" s="31">
        <v>21.3</v>
      </c>
      <c r="U115" s="16" t="s">
        <v>19</v>
      </c>
      <c r="V115" s="15">
        <v>0</v>
      </c>
      <c r="W115" s="15">
        <v>0</v>
      </c>
      <c r="X115" s="16" t="s">
        <v>19</v>
      </c>
      <c r="Y115" s="16" t="s">
        <v>19</v>
      </c>
      <c r="Z115" s="16" t="s">
        <v>19</v>
      </c>
      <c r="AA115" s="16" t="s">
        <v>19</v>
      </c>
      <c r="AB115" s="16" t="s">
        <v>19</v>
      </c>
      <c r="AC115" s="16" t="s">
        <v>19</v>
      </c>
      <c r="AD115" s="16" t="s">
        <v>19</v>
      </c>
      <c r="AE115" s="19" t="s">
        <v>19</v>
      </c>
      <c r="AF115" s="38" t="s">
        <v>275</v>
      </c>
      <c r="AM115" s="14"/>
    </row>
    <row r="116" spans="1:39" x14ac:dyDescent="0.25">
      <c r="A116" t="s">
        <v>15</v>
      </c>
      <c r="B116" s="21">
        <v>41177</v>
      </c>
      <c r="C116" s="11">
        <v>0</v>
      </c>
      <c r="D116" s="11">
        <v>0</v>
      </c>
      <c r="E116">
        <v>0</v>
      </c>
      <c r="F116" s="16" t="s">
        <v>19</v>
      </c>
      <c r="G116" s="11">
        <v>0</v>
      </c>
      <c r="H116" s="11">
        <v>0</v>
      </c>
      <c r="I116" s="16" t="s">
        <v>19</v>
      </c>
      <c r="J116" s="16" t="s">
        <v>19</v>
      </c>
      <c r="K116" s="16" t="s">
        <v>19</v>
      </c>
      <c r="L116" s="16" t="s">
        <v>19</v>
      </c>
      <c r="M116" s="16" t="s">
        <v>19</v>
      </c>
      <c r="N116" s="16" t="s">
        <v>19</v>
      </c>
      <c r="O116" s="16" t="s">
        <v>19</v>
      </c>
      <c r="P116" s="16" t="s">
        <v>19</v>
      </c>
      <c r="Q116" s="66">
        <f t="shared" si="13"/>
        <v>0</v>
      </c>
      <c r="R116" s="15">
        <v>307.39999999999998</v>
      </c>
      <c r="S116" s="2">
        <v>489.1</v>
      </c>
      <c r="T116" s="31">
        <v>168</v>
      </c>
      <c r="U116" s="16" t="s">
        <v>19</v>
      </c>
      <c r="V116" s="11">
        <v>0.3</v>
      </c>
      <c r="W116" s="11">
        <v>0.4</v>
      </c>
      <c r="X116" s="16" t="s">
        <v>19</v>
      </c>
      <c r="Y116" s="16" t="s">
        <v>19</v>
      </c>
      <c r="Z116" s="16" t="s">
        <v>19</v>
      </c>
      <c r="AA116" s="16" t="s">
        <v>19</v>
      </c>
      <c r="AB116" s="16" t="s">
        <v>19</v>
      </c>
      <c r="AC116" s="16" t="s">
        <v>19</v>
      </c>
      <c r="AD116" s="16" t="s">
        <v>19</v>
      </c>
      <c r="AE116" s="19" t="s">
        <v>19</v>
      </c>
      <c r="AM116" s="14"/>
    </row>
    <row r="117" spans="1:39" x14ac:dyDescent="0.25">
      <c r="A117" t="s">
        <v>15</v>
      </c>
      <c r="B117" s="21">
        <v>41211</v>
      </c>
      <c r="C117" s="16" t="s">
        <v>19</v>
      </c>
      <c r="D117" s="11">
        <v>0</v>
      </c>
      <c r="E117">
        <v>0</v>
      </c>
      <c r="F117" s="16">
        <v>0</v>
      </c>
      <c r="G117" s="11">
        <v>0</v>
      </c>
      <c r="H117" s="11">
        <v>0</v>
      </c>
      <c r="I117" s="16" t="s">
        <v>19</v>
      </c>
      <c r="J117" s="16" t="s">
        <v>19</v>
      </c>
      <c r="K117" s="16" t="s">
        <v>19</v>
      </c>
      <c r="L117" s="16" t="s">
        <v>19</v>
      </c>
      <c r="M117" s="16" t="s">
        <v>19</v>
      </c>
      <c r="N117" s="16" t="s">
        <v>19</v>
      </c>
      <c r="O117" s="16" t="s">
        <v>19</v>
      </c>
      <c r="P117" s="16" t="s">
        <v>19</v>
      </c>
      <c r="Q117" s="66">
        <f t="shared" si="13"/>
        <v>0</v>
      </c>
      <c r="R117" s="29" t="s">
        <v>19</v>
      </c>
      <c r="S117" s="2">
        <v>785.7</v>
      </c>
      <c r="T117" s="31">
        <v>108.1</v>
      </c>
      <c r="U117" s="16">
        <v>117.9</v>
      </c>
      <c r="V117" s="11">
        <v>1.1000000000000001</v>
      </c>
      <c r="W117" s="11">
        <v>19.8</v>
      </c>
      <c r="X117" s="16" t="s">
        <v>19</v>
      </c>
      <c r="Y117" s="16" t="s">
        <v>19</v>
      </c>
      <c r="Z117" s="16" t="s">
        <v>19</v>
      </c>
      <c r="AA117" s="16" t="s">
        <v>19</v>
      </c>
      <c r="AB117" s="16" t="s">
        <v>19</v>
      </c>
      <c r="AC117" s="16" t="s">
        <v>19</v>
      </c>
      <c r="AD117" s="16" t="s">
        <v>19</v>
      </c>
      <c r="AE117" s="19" t="s">
        <v>19</v>
      </c>
      <c r="AF117" s="38" t="s">
        <v>284</v>
      </c>
      <c r="AM117" s="14"/>
    </row>
    <row r="118" spans="1:39" x14ac:dyDescent="0.25">
      <c r="A118" t="s">
        <v>15</v>
      </c>
      <c r="B118" s="21">
        <v>41241</v>
      </c>
      <c r="C118" s="16" t="s">
        <v>19</v>
      </c>
      <c r="D118" s="11">
        <v>0</v>
      </c>
      <c r="E118">
        <v>1</v>
      </c>
      <c r="F118">
        <v>0</v>
      </c>
      <c r="G118" s="16" t="s">
        <v>19</v>
      </c>
      <c r="H118" s="11">
        <v>0</v>
      </c>
      <c r="I118" s="16" t="s">
        <v>19</v>
      </c>
      <c r="J118" s="16" t="s">
        <v>19</v>
      </c>
      <c r="K118" s="16" t="s">
        <v>19</v>
      </c>
      <c r="L118" s="16" t="s">
        <v>19</v>
      </c>
      <c r="M118" s="16" t="s">
        <v>19</v>
      </c>
      <c r="N118" s="16" t="s">
        <v>19</v>
      </c>
      <c r="O118" s="16" t="s">
        <v>19</v>
      </c>
      <c r="P118" s="16" t="s">
        <v>19</v>
      </c>
      <c r="Q118" s="66">
        <f t="shared" si="13"/>
        <v>1</v>
      </c>
      <c r="R118" s="29" t="s">
        <v>19</v>
      </c>
      <c r="S118" s="2">
        <v>510.6</v>
      </c>
      <c r="T118" s="31">
        <v>385.5</v>
      </c>
      <c r="U118" s="29">
        <v>171</v>
      </c>
      <c r="V118" s="16" t="s">
        <v>19</v>
      </c>
      <c r="W118" s="11">
        <v>12.1</v>
      </c>
      <c r="X118" s="16" t="s">
        <v>19</v>
      </c>
      <c r="Y118" s="16" t="s">
        <v>19</v>
      </c>
      <c r="Z118" s="16" t="s">
        <v>19</v>
      </c>
      <c r="AA118" s="16" t="s">
        <v>19</v>
      </c>
      <c r="AB118" s="16" t="s">
        <v>19</v>
      </c>
      <c r="AC118" s="16" t="s">
        <v>19</v>
      </c>
      <c r="AD118" s="16" t="s">
        <v>19</v>
      </c>
      <c r="AE118" s="19" t="s">
        <v>19</v>
      </c>
      <c r="AF118" s="38" t="s">
        <v>288</v>
      </c>
      <c r="AM118" s="14"/>
    </row>
    <row r="119" spans="1:39" x14ac:dyDescent="0.25">
      <c r="A119" t="s">
        <v>15</v>
      </c>
      <c r="B119" s="21">
        <v>41274</v>
      </c>
      <c r="C119" s="16">
        <v>10</v>
      </c>
      <c r="D119" s="11">
        <v>1</v>
      </c>
      <c r="E119">
        <v>87</v>
      </c>
      <c r="F119">
        <v>47</v>
      </c>
      <c r="G119" s="16" t="s">
        <v>19</v>
      </c>
      <c r="H119" s="11">
        <v>24</v>
      </c>
      <c r="I119" s="16" t="s">
        <v>19</v>
      </c>
      <c r="J119" s="16" t="s">
        <v>19</v>
      </c>
      <c r="K119" s="16" t="s">
        <v>19</v>
      </c>
      <c r="L119" s="16" t="s">
        <v>19</v>
      </c>
      <c r="M119" s="16" t="s">
        <v>19</v>
      </c>
      <c r="N119" s="16" t="s">
        <v>19</v>
      </c>
      <c r="O119" s="16" t="s">
        <v>19</v>
      </c>
      <c r="P119" s="16" t="s">
        <v>19</v>
      </c>
      <c r="Q119" s="66">
        <f t="shared" si="13"/>
        <v>169</v>
      </c>
      <c r="R119" s="29">
        <v>43.4</v>
      </c>
      <c r="S119" s="2">
        <v>25.2</v>
      </c>
      <c r="T119" s="31">
        <v>533.29999999999995</v>
      </c>
      <c r="U119" s="29">
        <v>507.8</v>
      </c>
      <c r="V119" s="16" t="s">
        <v>19</v>
      </c>
      <c r="W119" s="11">
        <v>414.5</v>
      </c>
      <c r="X119" s="16" t="s">
        <v>19</v>
      </c>
      <c r="Y119" s="16" t="s">
        <v>19</v>
      </c>
      <c r="Z119" s="16" t="s">
        <v>19</v>
      </c>
      <c r="AA119" s="16" t="s">
        <v>19</v>
      </c>
      <c r="AB119" s="16" t="s">
        <v>19</v>
      </c>
      <c r="AC119" s="16" t="s">
        <v>19</v>
      </c>
      <c r="AD119" s="16" t="s">
        <v>19</v>
      </c>
      <c r="AE119" s="19" t="s">
        <v>19</v>
      </c>
      <c r="AF119" s="38" t="s">
        <v>295</v>
      </c>
    </row>
    <row r="120" spans="1:39" x14ac:dyDescent="0.25"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9" x14ac:dyDescent="0.25"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9" x14ac:dyDescent="0.25"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9" x14ac:dyDescent="0.25"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9" x14ac:dyDescent="0.25"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9" x14ac:dyDescent="0.25"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9" x14ac:dyDescent="0.25"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9" x14ac:dyDescent="0.25"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9" x14ac:dyDescent="0.25"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9:30" x14ac:dyDescent="0.25"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1" spans="19:30" x14ac:dyDescent="0.25"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</sheetData>
  <mergeCells count="2">
    <mergeCell ref="C3:P3"/>
    <mergeCell ref="R3:AE3"/>
  </mergeCells>
  <pageMargins left="0.7" right="0.7" top="0.75" bottom="0.75" header="0.3" footer="0.3"/>
  <pageSetup paperSize="5" scale="4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110"/>
  <sheetViews>
    <sheetView workbookViewId="0">
      <selection activeCell="AE16" sqref="AE16"/>
    </sheetView>
  </sheetViews>
  <sheetFormatPr defaultRowHeight="13.2" x14ac:dyDescent="0.25"/>
  <cols>
    <col min="2" max="2" width="9.6640625" bestFit="1" customWidth="1"/>
  </cols>
  <sheetData>
    <row r="1" spans="1:39" x14ac:dyDescent="0.25">
      <c r="A1" s="8" t="s">
        <v>299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5">
      <c r="A3" t="s">
        <v>0</v>
      </c>
      <c r="B3" s="50" t="s">
        <v>1</v>
      </c>
      <c r="C3" s="365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5" t="s">
        <v>104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M3" s="14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25" t="s">
        <v>10</v>
      </c>
      <c r="B5" s="53">
        <v>41282</v>
      </c>
      <c r="C5" s="24">
        <v>0</v>
      </c>
      <c r="D5" s="24">
        <v>1</v>
      </c>
      <c r="E5" s="33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 t="s">
        <v>19</v>
      </c>
      <c r="M5" s="24">
        <v>0</v>
      </c>
      <c r="N5" s="24">
        <v>0</v>
      </c>
      <c r="O5" s="24">
        <v>0</v>
      </c>
      <c r="P5" s="24" t="s">
        <v>19</v>
      </c>
      <c r="Q5" s="65">
        <f t="shared" ref="Q5:Q11" si="0">SUM(C5:P5)</f>
        <v>1</v>
      </c>
      <c r="R5" s="47">
        <v>829</v>
      </c>
      <c r="S5" s="39">
        <v>826</v>
      </c>
      <c r="T5" s="47" t="s">
        <v>19</v>
      </c>
      <c r="U5" s="39">
        <v>821</v>
      </c>
      <c r="V5" s="47">
        <v>835</v>
      </c>
      <c r="W5" s="47">
        <v>824</v>
      </c>
      <c r="X5" s="47">
        <v>838</v>
      </c>
      <c r="Y5" s="47">
        <v>261</v>
      </c>
      <c r="Z5" s="47">
        <v>835</v>
      </c>
      <c r="AA5" s="47" t="s">
        <v>19</v>
      </c>
      <c r="AB5" s="47">
        <v>812</v>
      </c>
      <c r="AC5" s="47">
        <v>820</v>
      </c>
      <c r="AD5" s="47">
        <v>815</v>
      </c>
      <c r="AE5" s="82" t="s">
        <v>19</v>
      </c>
      <c r="AF5" s="38" t="s">
        <v>306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41310</v>
      </c>
      <c r="C6" s="24">
        <v>1</v>
      </c>
      <c r="D6" s="24">
        <v>2</v>
      </c>
      <c r="E6" s="33">
        <v>0</v>
      </c>
      <c r="F6" s="24">
        <v>1</v>
      </c>
      <c r="G6" s="24">
        <v>1</v>
      </c>
      <c r="H6" s="24">
        <v>0</v>
      </c>
      <c r="I6" s="24">
        <v>2</v>
      </c>
      <c r="J6" s="24">
        <v>2</v>
      </c>
      <c r="K6" s="24">
        <v>0</v>
      </c>
      <c r="L6" s="24">
        <v>0</v>
      </c>
      <c r="M6" s="24">
        <v>0</v>
      </c>
      <c r="N6" s="24">
        <v>2</v>
      </c>
      <c r="O6" s="24">
        <v>0</v>
      </c>
      <c r="P6" s="24">
        <v>0</v>
      </c>
      <c r="Q6" s="65">
        <f t="shared" si="0"/>
        <v>11</v>
      </c>
      <c r="R6" s="47">
        <v>631</v>
      </c>
      <c r="S6" s="39">
        <v>670</v>
      </c>
      <c r="T6" s="47" t="s">
        <v>19</v>
      </c>
      <c r="U6" s="39">
        <v>671</v>
      </c>
      <c r="V6" s="47">
        <v>615</v>
      </c>
      <c r="W6" s="47">
        <v>667</v>
      </c>
      <c r="X6" s="47">
        <v>672</v>
      </c>
      <c r="Y6" s="47">
        <v>671</v>
      </c>
      <c r="Z6" s="47">
        <v>666</v>
      </c>
      <c r="AA6" s="47" t="s">
        <v>19</v>
      </c>
      <c r="AB6" s="47">
        <v>663</v>
      </c>
      <c r="AC6" s="47">
        <v>672</v>
      </c>
      <c r="AD6" s="47">
        <v>663</v>
      </c>
      <c r="AE6" s="30" t="s">
        <v>19</v>
      </c>
      <c r="AF6" s="38" t="s">
        <v>302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41338</v>
      </c>
      <c r="C7" s="24">
        <v>4</v>
      </c>
      <c r="D7" s="24">
        <v>5</v>
      </c>
      <c r="E7" s="33">
        <v>0</v>
      </c>
      <c r="F7" s="24">
        <v>1</v>
      </c>
      <c r="G7" s="24">
        <v>2</v>
      </c>
      <c r="H7" s="24">
        <v>3</v>
      </c>
      <c r="I7" s="24">
        <v>3</v>
      </c>
      <c r="J7" s="24">
        <v>6</v>
      </c>
      <c r="K7" s="24">
        <v>3</v>
      </c>
      <c r="L7" s="24">
        <v>0</v>
      </c>
      <c r="M7" s="24">
        <v>3</v>
      </c>
      <c r="N7" s="24">
        <v>1</v>
      </c>
      <c r="O7" s="24">
        <v>1</v>
      </c>
      <c r="P7" s="24">
        <v>0</v>
      </c>
      <c r="Q7" s="65">
        <f t="shared" si="0"/>
        <v>32</v>
      </c>
      <c r="R7" s="47">
        <v>615</v>
      </c>
      <c r="S7" s="39">
        <v>473</v>
      </c>
      <c r="T7" s="47" t="s">
        <v>19</v>
      </c>
      <c r="U7" s="39">
        <v>636</v>
      </c>
      <c r="V7" s="47">
        <v>616</v>
      </c>
      <c r="W7" s="47">
        <v>653</v>
      </c>
      <c r="X7" s="47">
        <v>658</v>
      </c>
      <c r="Y7" s="47">
        <v>672</v>
      </c>
      <c r="Z7" s="47">
        <v>649</v>
      </c>
      <c r="AA7" s="47">
        <v>221</v>
      </c>
      <c r="AB7" s="47">
        <v>665</v>
      </c>
      <c r="AC7" s="47">
        <v>665</v>
      </c>
      <c r="AD7" s="47">
        <v>664</v>
      </c>
      <c r="AE7" s="30" t="s">
        <v>19</v>
      </c>
      <c r="AF7" s="38" t="s">
        <v>307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41373</v>
      </c>
      <c r="C8" s="24">
        <v>5</v>
      </c>
      <c r="D8" s="24">
        <v>5</v>
      </c>
      <c r="E8" s="33">
        <v>0</v>
      </c>
      <c r="F8" s="24">
        <v>2</v>
      </c>
      <c r="G8" s="24">
        <v>0</v>
      </c>
      <c r="H8" s="24">
        <v>1</v>
      </c>
      <c r="I8" s="24">
        <v>4</v>
      </c>
      <c r="J8" s="24">
        <v>2</v>
      </c>
      <c r="K8" s="24">
        <v>0</v>
      </c>
      <c r="L8" s="24">
        <v>0</v>
      </c>
      <c r="M8" s="24" t="s">
        <v>19</v>
      </c>
      <c r="N8" s="24">
        <v>2</v>
      </c>
      <c r="O8" s="24">
        <v>3</v>
      </c>
      <c r="P8" s="24">
        <v>0</v>
      </c>
      <c r="Q8" s="65">
        <f t="shared" si="0"/>
        <v>24</v>
      </c>
      <c r="R8" s="47">
        <v>834</v>
      </c>
      <c r="S8" s="39">
        <v>634</v>
      </c>
      <c r="T8" s="47">
        <v>18</v>
      </c>
      <c r="U8" s="39">
        <v>736</v>
      </c>
      <c r="V8" s="47">
        <v>796</v>
      </c>
      <c r="W8" s="47">
        <v>803</v>
      </c>
      <c r="X8" s="47">
        <v>807</v>
      </c>
      <c r="Y8" s="47">
        <v>818</v>
      </c>
      <c r="Z8" s="47">
        <v>835</v>
      </c>
      <c r="AA8" s="47">
        <v>640</v>
      </c>
      <c r="AB8" s="47">
        <v>828</v>
      </c>
      <c r="AC8" s="47">
        <v>807</v>
      </c>
      <c r="AD8" s="47">
        <v>811</v>
      </c>
      <c r="AE8" s="30" t="s">
        <v>19</v>
      </c>
      <c r="AF8" s="38" t="s">
        <v>313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41401</v>
      </c>
      <c r="C9" s="24">
        <v>3</v>
      </c>
      <c r="D9" s="24">
        <v>1</v>
      </c>
      <c r="E9" s="33">
        <v>0</v>
      </c>
      <c r="F9" s="24">
        <v>1</v>
      </c>
      <c r="G9" s="24">
        <v>0</v>
      </c>
      <c r="H9" s="24">
        <v>0</v>
      </c>
      <c r="I9" s="24">
        <v>1</v>
      </c>
      <c r="J9" s="24">
        <v>2</v>
      </c>
      <c r="K9" s="24">
        <v>4</v>
      </c>
      <c r="L9" s="24">
        <v>0</v>
      </c>
      <c r="M9" s="24">
        <v>0</v>
      </c>
      <c r="N9" s="24">
        <v>0</v>
      </c>
      <c r="O9" s="24">
        <v>1</v>
      </c>
      <c r="P9" s="24">
        <v>0</v>
      </c>
      <c r="Q9" s="65">
        <f t="shared" si="0"/>
        <v>13</v>
      </c>
      <c r="R9" s="47">
        <v>668</v>
      </c>
      <c r="S9" s="39">
        <v>648</v>
      </c>
      <c r="T9" s="47">
        <v>91</v>
      </c>
      <c r="U9" s="39">
        <v>660</v>
      </c>
      <c r="V9" s="47">
        <v>659</v>
      </c>
      <c r="W9" s="47">
        <v>663</v>
      </c>
      <c r="X9" s="47">
        <v>663</v>
      </c>
      <c r="Y9" s="47">
        <v>661</v>
      </c>
      <c r="Z9" s="47">
        <v>661</v>
      </c>
      <c r="AA9" s="47">
        <v>440</v>
      </c>
      <c r="AB9" s="47">
        <v>659</v>
      </c>
      <c r="AC9" s="47">
        <v>664</v>
      </c>
      <c r="AD9" s="47">
        <v>663</v>
      </c>
      <c r="AE9" s="30" t="s">
        <v>19</v>
      </c>
      <c r="AF9" s="38" t="s">
        <v>321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41429</v>
      </c>
      <c r="C10" s="24">
        <v>54</v>
      </c>
      <c r="D10" s="24">
        <v>11</v>
      </c>
      <c r="E10" s="33">
        <v>3</v>
      </c>
      <c r="F10" s="24">
        <v>9</v>
      </c>
      <c r="G10" s="24">
        <v>2</v>
      </c>
      <c r="H10" s="24">
        <v>3</v>
      </c>
      <c r="I10" s="24">
        <v>5</v>
      </c>
      <c r="J10" s="24">
        <v>13</v>
      </c>
      <c r="K10" s="24">
        <v>4</v>
      </c>
      <c r="L10" s="24">
        <v>1</v>
      </c>
      <c r="M10" s="24">
        <v>0</v>
      </c>
      <c r="N10" s="24">
        <v>3</v>
      </c>
      <c r="O10" s="24">
        <v>3</v>
      </c>
      <c r="P10" s="24">
        <v>0</v>
      </c>
      <c r="Q10" s="65">
        <f t="shared" si="0"/>
        <v>111</v>
      </c>
      <c r="R10" s="47">
        <v>669</v>
      </c>
      <c r="S10" s="39">
        <v>629</v>
      </c>
      <c r="T10" s="47">
        <v>477</v>
      </c>
      <c r="U10" s="39">
        <v>644</v>
      </c>
      <c r="V10" s="47">
        <v>656</v>
      </c>
      <c r="W10" s="47">
        <v>663</v>
      </c>
      <c r="X10" s="47">
        <v>670</v>
      </c>
      <c r="Y10" s="47">
        <v>668</v>
      </c>
      <c r="Z10" s="47">
        <v>670</v>
      </c>
      <c r="AA10" s="47">
        <v>665</v>
      </c>
      <c r="AB10" s="47">
        <v>669</v>
      </c>
      <c r="AC10" s="47">
        <v>672</v>
      </c>
      <c r="AD10" s="47">
        <v>672</v>
      </c>
      <c r="AE10" s="30" t="s">
        <v>19</v>
      </c>
      <c r="AF10" s="38" t="s">
        <v>329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41457</v>
      </c>
      <c r="C11" s="24">
        <v>2</v>
      </c>
      <c r="D11" s="24">
        <v>0</v>
      </c>
      <c r="E11" s="24" t="s">
        <v>19</v>
      </c>
      <c r="F11" s="24" t="s">
        <v>19</v>
      </c>
      <c r="G11" s="24">
        <v>1</v>
      </c>
      <c r="H11" s="24">
        <v>0</v>
      </c>
      <c r="I11" s="24">
        <v>2</v>
      </c>
      <c r="J11" s="24">
        <v>0</v>
      </c>
      <c r="K11" s="24">
        <v>3</v>
      </c>
      <c r="L11" s="24">
        <v>1</v>
      </c>
      <c r="M11" s="24" t="s">
        <v>19</v>
      </c>
      <c r="N11" s="24">
        <v>3</v>
      </c>
      <c r="O11" s="24">
        <v>2</v>
      </c>
      <c r="P11" s="24">
        <v>0</v>
      </c>
      <c r="Q11" s="65">
        <f t="shared" si="0"/>
        <v>14</v>
      </c>
      <c r="R11" s="47">
        <v>670</v>
      </c>
      <c r="S11" s="39">
        <v>616</v>
      </c>
      <c r="T11" s="47">
        <v>0</v>
      </c>
      <c r="U11" s="47">
        <v>443</v>
      </c>
      <c r="V11" s="47">
        <v>671</v>
      </c>
      <c r="W11" s="47">
        <v>665</v>
      </c>
      <c r="X11" s="47">
        <v>671</v>
      </c>
      <c r="Y11" s="47">
        <v>663</v>
      </c>
      <c r="Z11" s="47">
        <v>618</v>
      </c>
      <c r="AA11" s="47">
        <v>672</v>
      </c>
      <c r="AB11" s="47">
        <v>564</v>
      </c>
      <c r="AC11" s="47">
        <v>672</v>
      </c>
      <c r="AD11" s="47">
        <v>671</v>
      </c>
      <c r="AE11" s="30">
        <v>3</v>
      </c>
      <c r="AF11" s="38" t="s">
        <v>334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41492</v>
      </c>
      <c r="C12" s="24">
        <v>10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1</v>
      </c>
      <c r="K12" s="24">
        <v>1</v>
      </c>
      <c r="L12" s="24">
        <v>6</v>
      </c>
      <c r="M12" s="24">
        <v>0</v>
      </c>
      <c r="N12" s="24">
        <v>0</v>
      </c>
      <c r="O12" s="24">
        <v>0</v>
      </c>
      <c r="P12" s="24">
        <v>3</v>
      </c>
      <c r="Q12" s="65">
        <f>SUM(C12:P12)</f>
        <v>21</v>
      </c>
      <c r="R12" s="47">
        <v>839</v>
      </c>
      <c r="S12" s="39">
        <v>600</v>
      </c>
      <c r="T12" s="47">
        <v>0</v>
      </c>
      <c r="U12" s="47">
        <v>0</v>
      </c>
      <c r="V12" s="47">
        <v>788</v>
      </c>
      <c r="W12" s="47">
        <v>665</v>
      </c>
      <c r="X12" s="47">
        <v>741</v>
      </c>
      <c r="Y12" s="47">
        <v>722</v>
      </c>
      <c r="Z12" s="47">
        <v>670</v>
      </c>
      <c r="AA12" s="47">
        <v>504</v>
      </c>
      <c r="AB12" s="47">
        <v>0</v>
      </c>
      <c r="AC12" s="47">
        <v>839</v>
      </c>
      <c r="AD12" s="47">
        <v>686</v>
      </c>
      <c r="AE12" s="30">
        <v>562</v>
      </c>
      <c r="AF12" s="38" t="s">
        <v>337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21">
        <v>41527</v>
      </c>
      <c r="C13" s="24">
        <v>0</v>
      </c>
      <c r="D13" s="24">
        <v>0</v>
      </c>
      <c r="E13" s="24" t="s">
        <v>19</v>
      </c>
      <c r="F13" s="24" t="s">
        <v>19</v>
      </c>
      <c r="G13" s="24">
        <v>0</v>
      </c>
      <c r="H13" s="24">
        <v>0</v>
      </c>
      <c r="I13" s="24">
        <v>1</v>
      </c>
      <c r="J13" s="24">
        <v>0</v>
      </c>
      <c r="K13" s="24">
        <v>0</v>
      </c>
      <c r="L13" s="24">
        <v>0</v>
      </c>
      <c r="M13" s="24" t="s">
        <v>19</v>
      </c>
      <c r="N13" s="24">
        <v>0</v>
      </c>
      <c r="O13" s="24" t="s">
        <v>19</v>
      </c>
      <c r="P13" s="24">
        <v>0</v>
      </c>
      <c r="Q13" s="65">
        <f>SUM(C13:P13)</f>
        <v>1</v>
      </c>
      <c r="R13" s="47">
        <v>753</v>
      </c>
      <c r="S13" s="39">
        <v>260</v>
      </c>
      <c r="T13" s="47">
        <v>0</v>
      </c>
      <c r="U13" s="47">
        <v>0</v>
      </c>
      <c r="V13" s="47">
        <v>802</v>
      </c>
      <c r="W13" s="47">
        <v>369</v>
      </c>
      <c r="X13" s="47">
        <v>767</v>
      </c>
      <c r="Y13" s="47">
        <v>502</v>
      </c>
      <c r="Z13" s="47">
        <v>715</v>
      </c>
      <c r="AA13" s="47">
        <v>761</v>
      </c>
      <c r="AB13" s="47">
        <v>0</v>
      </c>
      <c r="AC13" s="47">
        <v>823</v>
      </c>
      <c r="AD13" s="47">
        <v>568</v>
      </c>
      <c r="AE13" s="30">
        <v>466</v>
      </c>
      <c r="AF13" s="38" t="s">
        <v>340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21">
        <v>41548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 t="s">
        <v>19</v>
      </c>
      <c r="N14" s="24">
        <v>0</v>
      </c>
      <c r="O14" s="24" t="s">
        <v>19</v>
      </c>
      <c r="P14" s="24">
        <v>0</v>
      </c>
      <c r="Q14" s="65">
        <f>SUM(C14:P14)</f>
        <v>0</v>
      </c>
      <c r="R14" s="47">
        <v>493</v>
      </c>
      <c r="S14" s="39">
        <v>389</v>
      </c>
      <c r="T14" s="47">
        <v>0</v>
      </c>
      <c r="U14" s="47">
        <v>0</v>
      </c>
      <c r="V14" s="47">
        <v>460</v>
      </c>
      <c r="W14" s="47">
        <v>442</v>
      </c>
      <c r="X14" s="47">
        <v>504</v>
      </c>
      <c r="Y14" s="47">
        <v>483</v>
      </c>
      <c r="Z14" s="47">
        <v>504</v>
      </c>
      <c r="AA14" s="47">
        <v>497</v>
      </c>
      <c r="AB14" s="47">
        <v>0</v>
      </c>
      <c r="AC14" s="47">
        <v>504</v>
      </c>
      <c r="AD14" s="47">
        <v>0</v>
      </c>
      <c r="AE14" s="30">
        <v>445</v>
      </c>
      <c r="AF14" s="38" t="s">
        <v>342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21">
        <v>41590</v>
      </c>
      <c r="C15" s="24">
        <v>0</v>
      </c>
      <c r="D15" s="24">
        <v>0</v>
      </c>
      <c r="E15" s="24" t="s">
        <v>19</v>
      </c>
      <c r="F15" s="24" t="s">
        <v>19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 t="s">
        <v>19</v>
      </c>
      <c r="N15" s="24">
        <v>0</v>
      </c>
      <c r="O15" s="24">
        <v>1</v>
      </c>
      <c r="P15" s="24">
        <v>0</v>
      </c>
      <c r="Q15" s="65">
        <f>SUM(C15:P15)</f>
        <v>1</v>
      </c>
      <c r="R15" s="47">
        <v>1008</v>
      </c>
      <c r="S15" s="39">
        <v>768</v>
      </c>
      <c r="T15" s="47">
        <v>0</v>
      </c>
      <c r="U15" s="47">
        <v>0</v>
      </c>
      <c r="V15" s="47">
        <v>510</v>
      </c>
      <c r="W15" s="47">
        <v>674</v>
      </c>
      <c r="X15" s="47">
        <v>922</v>
      </c>
      <c r="Y15" s="47">
        <v>931</v>
      </c>
      <c r="Z15" s="47">
        <v>922</v>
      </c>
      <c r="AA15" s="47">
        <v>673</v>
      </c>
      <c r="AB15" s="47">
        <v>0</v>
      </c>
      <c r="AC15" s="47">
        <v>901</v>
      </c>
      <c r="AD15" s="47">
        <v>985</v>
      </c>
      <c r="AE15" s="30">
        <v>1004</v>
      </c>
      <c r="AF15" s="38" t="s">
        <v>350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21">
        <v>41611</v>
      </c>
      <c r="C16" s="24">
        <v>0</v>
      </c>
      <c r="D16" s="24">
        <v>0</v>
      </c>
      <c r="E16" s="24" t="s">
        <v>19</v>
      </c>
      <c r="F16" s="24" t="s">
        <v>19</v>
      </c>
      <c r="G16" s="24">
        <v>1</v>
      </c>
      <c r="H16" s="24">
        <v>1</v>
      </c>
      <c r="I16" s="24">
        <v>0</v>
      </c>
      <c r="J16" s="24">
        <v>0</v>
      </c>
      <c r="K16" s="24">
        <v>0</v>
      </c>
      <c r="L16" s="24">
        <v>0</v>
      </c>
      <c r="M16" s="24" t="s">
        <v>19</v>
      </c>
      <c r="N16" s="24">
        <v>0</v>
      </c>
      <c r="O16" s="24">
        <v>1</v>
      </c>
      <c r="P16" s="24">
        <v>0</v>
      </c>
      <c r="Q16" s="65">
        <f>SUM(C16:P16)</f>
        <v>3</v>
      </c>
      <c r="R16" s="47">
        <v>475</v>
      </c>
      <c r="S16" s="39">
        <v>465</v>
      </c>
      <c r="T16" s="47">
        <v>0</v>
      </c>
      <c r="U16" s="47">
        <v>0</v>
      </c>
      <c r="V16" s="47">
        <v>498</v>
      </c>
      <c r="W16" s="47">
        <v>499</v>
      </c>
      <c r="X16" s="47">
        <v>504</v>
      </c>
      <c r="Y16" s="47">
        <v>504</v>
      </c>
      <c r="Z16" s="47">
        <v>504</v>
      </c>
      <c r="AA16" s="47">
        <v>153</v>
      </c>
      <c r="AB16" s="47">
        <v>0</v>
      </c>
      <c r="AC16" s="47">
        <v>492</v>
      </c>
      <c r="AD16" s="47">
        <v>414</v>
      </c>
      <c r="AE16" s="30">
        <v>304</v>
      </c>
      <c r="AF16" s="38"/>
      <c r="AG16" s="25"/>
      <c r="AH16" s="25"/>
      <c r="AI16" s="25"/>
      <c r="AJ16" s="25"/>
      <c r="AK16" s="25"/>
      <c r="AL16" s="25"/>
      <c r="AM16" s="14"/>
    </row>
    <row r="17" spans="1:39" x14ac:dyDescent="0.25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103</v>
      </c>
      <c r="B18" s="21">
        <v>41304</v>
      </c>
      <c r="C18" s="24" t="s">
        <v>19</v>
      </c>
      <c r="D18" s="24">
        <v>1</v>
      </c>
      <c r="E18" s="33">
        <v>0</v>
      </c>
      <c r="F18" s="24" t="s">
        <v>19</v>
      </c>
      <c r="G18" s="24" t="s">
        <v>19</v>
      </c>
      <c r="H18" s="24">
        <v>1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1">SUM(C18:P18)</f>
        <v>2</v>
      </c>
      <c r="R18" s="24" t="s">
        <v>19</v>
      </c>
      <c r="S18" s="39">
        <v>251</v>
      </c>
      <c r="T18" s="47">
        <v>832</v>
      </c>
      <c r="U18" s="47" t="s">
        <v>19</v>
      </c>
      <c r="V18" s="47" t="s">
        <v>19</v>
      </c>
      <c r="W18" s="47">
        <v>110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303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42" t="s">
        <v>103</v>
      </c>
      <c r="B19" s="21">
        <v>41305</v>
      </c>
      <c r="C19" s="24">
        <v>0</v>
      </c>
      <c r="D19" s="24" t="s">
        <v>19</v>
      </c>
      <c r="E19" s="24" t="s">
        <v>19</v>
      </c>
      <c r="F19" s="24">
        <v>3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</v>
      </c>
      <c r="R19" s="47">
        <v>1122</v>
      </c>
      <c r="S19" s="47" t="s">
        <v>19</v>
      </c>
      <c r="T19" s="47" t="s">
        <v>19</v>
      </c>
      <c r="U19" s="39">
        <v>880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304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42" t="s">
        <v>103</v>
      </c>
      <c r="B20" s="21">
        <v>41331</v>
      </c>
      <c r="C20" s="24">
        <v>2</v>
      </c>
      <c r="D20" s="24">
        <v>0</v>
      </c>
      <c r="E20" s="24">
        <v>0</v>
      </c>
      <c r="F20" s="24">
        <v>78</v>
      </c>
      <c r="G20" s="24">
        <v>0</v>
      </c>
      <c r="H20" s="24">
        <v>55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135</v>
      </c>
      <c r="R20" s="47">
        <v>603.20000000000005</v>
      </c>
      <c r="S20" s="47" t="s">
        <v>19</v>
      </c>
      <c r="T20" s="47" t="s">
        <v>19</v>
      </c>
      <c r="U20" s="39">
        <v>436.7</v>
      </c>
      <c r="V20" s="47" t="s">
        <v>19</v>
      </c>
      <c r="W20" s="47">
        <v>355.9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311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42" t="s">
        <v>103</v>
      </c>
      <c r="B21" s="21">
        <v>41359</v>
      </c>
      <c r="C21" s="24">
        <v>3</v>
      </c>
      <c r="D21" s="24" t="s">
        <v>19</v>
      </c>
      <c r="E21" s="24" t="s">
        <v>19</v>
      </c>
      <c r="F21" s="24">
        <v>3</v>
      </c>
      <c r="G21" s="24" t="s">
        <v>19</v>
      </c>
      <c r="H21" s="24">
        <v>6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12</v>
      </c>
      <c r="R21" s="47">
        <v>685.9</v>
      </c>
      <c r="S21" s="47" t="s">
        <v>19</v>
      </c>
      <c r="T21" s="47" t="s">
        <v>19</v>
      </c>
      <c r="U21" s="39">
        <v>471.4</v>
      </c>
      <c r="V21" s="47" t="s">
        <v>19</v>
      </c>
      <c r="W21" s="47">
        <v>573.79999999999995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310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42" t="s">
        <v>103</v>
      </c>
      <c r="B22" s="21">
        <v>41389</v>
      </c>
      <c r="C22" s="24" t="s">
        <v>19</v>
      </c>
      <c r="D22" s="24" t="s">
        <v>19</v>
      </c>
      <c r="E22" s="24" t="s">
        <v>19</v>
      </c>
      <c r="F22" s="24">
        <v>4</v>
      </c>
      <c r="G22" s="24" t="s">
        <v>19</v>
      </c>
      <c r="H22" s="24">
        <v>3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7</v>
      </c>
      <c r="R22" s="47">
        <v>701.3</v>
      </c>
      <c r="S22" s="47">
        <v>65.099999999999994</v>
      </c>
      <c r="T22" s="47">
        <v>220.9</v>
      </c>
      <c r="U22" s="39">
        <v>124.8</v>
      </c>
      <c r="V22" s="47" t="s">
        <v>19</v>
      </c>
      <c r="W22" s="47">
        <v>528.79999999999995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317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42" t="s">
        <v>103</v>
      </c>
      <c r="B23" s="21">
        <v>41415</v>
      </c>
      <c r="C23" s="24" t="s">
        <v>19</v>
      </c>
      <c r="D23" s="24" t="s">
        <v>19</v>
      </c>
      <c r="E23" s="24">
        <v>8</v>
      </c>
      <c r="F23" s="24">
        <v>57</v>
      </c>
      <c r="G23" s="24" t="s">
        <v>19</v>
      </c>
      <c r="H23" s="24">
        <v>55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120</v>
      </c>
      <c r="R23" s="47" t="s">
        <v>19</v>
      </c>
      <c r="S23" s="47" t="s">
        <v>19</v>
      </c>
      <c r="T23" s="47" t="s">
        <v>19</v>
      </c>
      <c r="U23" s="39">
        <v>462.7</v>
      </c>
      <c r="V23" s="47">
        <v>349.1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 t="s">
        <v>322</v>
      </c>
      <c r="AG23" s="25"/>
      <c r="AH23" s="25"/>
      <c r="AI23" s="25"/>
      <c r="AJ23" s="25"/>
      <c r="AK23" s="25"/>
      <c r="AL23" s="25"/>
      <c r="AM23" s="14"/>
    </row>
    <row r="24" spans="1:39" x14ac:dyDescent="0.25">
      <c r="A24" s="42" t="s">
        <v>103</v>
      </c>
      <c r="B24" s="21">
        <v>41416</v>
      </c>
      <c r="C24" s="24">
        <v>4</v>
      </c>
      <c r="D24" s="24">
        <v>1</v>
      </c>
      <c r="E24" s="24" t="s">
        <v>19</v>
      </c>
      <c r="F24" s="24" t="s">
        <v>19</v>
      </c>
      <c r="G24" s="24" t="s">
        <v>19</v>
      </c>
      <c r="H24" s="24" t="s">
        <v>19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5</v>
      </c>
      <c r="R24" s="47">
        <v>729.5</v>
      </c>
      <c r="S24" s="47">
        <v>297.39999999999998</v>
      </c>
      <c r="T24" s="47" t="s">
        <v>19</v>
      </c>
      <c r="U24" s="47" t="s">
        <v>19</v>
      </c>
      <c r="V24" s="47" t="s">
        <v>19</v>
      </c>
      <c r="W24" s="47" t="s">
        <v>19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323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42" t="s">
        <v>103</v>
      </c>
      <c r="B25" s="21">
        <v>41450</v>
      </c>
      <c r="C25" s="24" t="s">
        <v>19</v>
      </c>
      <c r="D25" s="24" t="s">
        <v>19</v>
      </c>
      <c r="E25" s="24" t="s">
        <v>19</v>
      </c>
      <c r="F25" s="24">
        <v>1</v>
      </c>
      <c r="G25" s="24" t="s">
        <v>19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2" si="2">SUM(C25:P25)</f>
        <v>7</v>
      </c>
      <c r="R25" s="47" t="s">
        <v>19</v>
      </c>
      <c r="S25" s="47" t="s">
        <v>19</v>
      </c>
      <c r="T25" s="47" t="s">
        <v>19</v>
      </c>
      <c r="U25" s="47">
        <v>430.5</v>
      </c>
      <c r="V25" s="47" t="s">
        <v>19</v>
      </c>
      <c r="W25" s="47">
        <v>202.8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331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42" t="s">
        <v>103</v>
      </c>
      <c r="B26" s="21">
        <v>41451</v>
      </c>
      <c r="C26" s="24">
        <v>0</v>
      </c>
      <c r="D26" s="24">
        <v>0</v>
      </c>
      <c r="E26" s="24">
        <v>2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>
        <v>654.4</v>
      </c>
      <c r="S26" s="47">
        <v>330.8</v>
      </c>
      <c r="T26" s="47">
        <v>495.3</v>
      </c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331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42" t="s">
        <v>103</v>
      </c>
      <c r="B27" s="21">
        <v>41478</v>
      </c>
      <c r="C27" s="24" t="s">
        <v>19</v>
      </c>
      <c r="D27" s="24">
        <v>0</v>
      </c>
      <c r="E27" s="24">
        <v>0</v>
      </c>
      <c r="F27" s="24" t="s">
        <v>19</v>
      </c>
      <c r="G27" s="24">
        <v>0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24" t="s">
        <v>19</v>
      </c>
      <c r="S27" s="24">
        <v>17.5</v>
      </c>
      <c r="T27" s="47">
        <v>211</v>
      </c>
      <c r="U27" s="24" t="s">
        <v>19</v>
      </c>
      <c r="V27" s="47" t="s">
        <v>19</v>
      </c>
      <c r="W27" s="47">
        <v>0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 t="s">
        <v>331</v>
      </c>
      <c r="AG27" s="25"/>
      <c r="AH27" s="25"/>
      <c r="AI27" s="25"/>
      <c r="AJ27" s="25"/>
      <c r="AK27" s="25"/>
      <c r="AL27" s="25"/>
      <c r="AM27" s="14"/>
    </row>
    <row r="28" spans="1:39" x14ac:dyDescent="0.25">
      <c r="A28" s="42" t="s">
        <v>103</v>
      </c>
      <c r="B28" s="21">
        <v>41480</v>
      </c>
      <c r="C28" s="24">
        <v>1</v>
      </c>
      <c r="D28" s="24" t="s">
        <v>19</v>
      </c>
      <c r="E28" s="24" t="s">
        <v>19</v>
      </c>
      <c r="F28" s="24">
        <v>1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2</v>
      </c>
      <c r="R28" s="24">
        <v>624.6</v>
      </c>
      <c r="S28" s="24" t="s">
        <v>19</v>
      </c>
      <c r="T28" s="24" t="s">
        <v>19</v>
      </c>
      <c r="U28" s="24">
        <v>210.3</v>
      </c>
      <c r="V28" s="24" t="s">
        <v>19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331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42" t="s">
        <v>103</v>
      </c>
      <c r="B29" s="21">
        <v>41506</v>
      </c>
      <c r="C29" s="24">
        <v>0</v>
      </c>
      <c r="D29" s="24">
        <v>1</v>
      </c>
      <c r="E29" s="24">
        <v>0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1</v>
      </c>
      <c r="R29" s="47">
        <v>594</v>
      </c>
      <c r="S29" s="47">
        <v>0</v>
      </c>
      <c r="T29" s="47">
        <v>1</v>
      </c>
      <c r="U29" s="47">
        <v>32</v>
      </c>
      <c r="V29" s="47" t="s">
        <v>19</v>
      </c>
      <c r="W29" s="47">
        <v>0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331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42" t="s">
        <v>103</v>
      </c>
      <c r="B30" s="21">
        <v>41535</v>
      </c>
      <c r="C30" s="24" t="s">
        <v>19</v>
      </c>
      <c r="D30" s="24">
        <v>0</v>
      </c>
      <c r="E30" s="24" t="s">
        <v>19</v>
      </c>
      <c r="F30" s="24" t="s">
        <v>19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0</v>
      </c>
      <c r="R30" s="47" t="s">
        <v>19</v>
      </c>
      <c r="S30" s="47">
        <v>64.099999999999994</v>
      </c>
      <c r="T30" s="47" t="s">
        <v>19</v>
      </c>
      <c r="U30" s="47" t="s">
        <v>19</v>
      </c>
      <c r="V30" s="47" t="s">
        <v>19</v>
      </c>
      <c r="W30" s="47" t="s">
        <v>19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5">
      <c r="A31" s="42" t="s">
        <v>103</v>
      </c>
      <c r="B31" s="21">
        <v>41540</v>
      </c>
      <c r="C31" s="24" t="s">
        <v>19</v>
      </c>
      <c r="D31" s="24" t="s">
        <v>19</v>
      </c>
      <c r="E31" s="24">
        <v>0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47" t="s">
        <v>19</v>
      </c>
      <c r="S31" s="47" t="s">
        <v>19</v>
      </c>
      <c r="T31" s="47">
        <v>104.7</v>
      </c>
      <c r="U31" s="47" t="s">
        <v>19</v>
      </c>
      <c r="V31" s="47" t="s">
        <v>19</v>
      </c>
      <c r="W31" s="47">
        <v>33.5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343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42" t="s">
        <v>103</v>
      </c>
      <c r="B32" s="21">
        <v>41542</v>
      </c>
      <c r="C32" s="24">
        <v>0</v>
      </c>
      <c r="D32" s="24" t="s">
        <v>19</v>
      </c>
      <c r="E32" s="24" t="s">
        <v>19</v>
      </c>
      <c r="F32" s="24">
        <v>0</v>
      </c>
      <c r="G32" s="24">
        <v>0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2"/>
        <v>0</v>
      </c>
      <c r="R32" s="47">
        <v>808.9</v>
      </c>
      <c r="S32" s="47" t="s">
        <v>19</v>
      </c>
      <c r="T32" s="47" t="s">
        <v>19</v>
      </c>
      <c r="U32" s="47">
        <v>228.3</v>
      </c>
      <c r="V32" s="47">
        <v>33.5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 t="s">
        <v>344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42" t="s">
        <v>103</v>
      </c>
      <c r="B33" s="21">
        <v>41568</v>
      </c>
      <c r="C33" s="24" t="s">
        <v>19</v>
      </c>
      <c r="D33" s="24">
        <v>0</v>
      </c>
      <c r="E33" s="24" t="s">
        <v>19</v>
      </c>
      <c r="F33" s="24">
        <v>0</v>
      </c>
      <c r="G33" s="24">
        <v>0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>SUM(C33:P33)</f>
        <v>0</v>
      </c>
      <c r="R33" s="47" t="s">
        <v>19</v>
      </c>
      <c r="S33" s="47">
        <v>37.4</v>
      </c>
      <c r="T33" s="47" t="s">
        <v>19</v>
      </c>
      <c r="U33" s="47">
        <v>276.3</v>
      </c>
      <c r="V33" s="47">
        <v>50.6</v>
      </c>
      <c r="W33" s="47" t="s">
        <v>19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347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42" t="s">
        <v>103</v>
      </c>
      <c r="B34" s="21">
        <v>41570</v>
      </c>
      <c r="C34" s="24">
        <v>0</v>
      </c>
      <c r="D34" s="24" t="s">
        <v>19</v>
      </c>
      <c r="E34" s="24">
        <v>0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>SUM(C34:P34)</f>
        <v>0</v>
      </c>
      <c r="R34" s="24">
        <v>612.6</v>
      </c>
      <c r="S34" s="24" t="s">
        <v>19</v>
      </c>
      <c r="T34" s="24">
        <v>346.4</v>
      </c>
      <c r="U34" s="24" t="s">
        <v>19</v>
      </c>
      <c r="V34" s="24" t="s">
        <v>19</v>
      </c>
      <c r="W34" s="47">
        <v>0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348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 t="s">
        <v>103</v>
      </c>
      <c r="B35" s="21">
        <v>41596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>SUM(C35:P35)</f>
        <v>0</v>
      </c>
      <c r="R35" s="24">
        <v>359.7</v>
      </c>
      <c r="S35" s="47">
        <v>212</v>
      </c>
      <c r="T35" s="24">
        <v>416.5</v>
      </c>
      <c r="U35" s="47">
        <v>0</v>
      </c>
      <c r="V35" s="24">
        <v>271.39999999999998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38" t="s">
        <v>352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42" t="s">
        <v>103</v>
      </c>
      <c r="B36" s="21">
        <v>41625</v>
      </c>
      <c r="C36" s="24" t="s">
        <v>19</v>
      </c>
      <c r="D36" s="24">
        <v>0</v>
      </c>
      <c r="E36" s="24">
        <v>0</v>
      </c>
      <c r="F36" s="24" t="s">
        <v>19</v>
      </c>
      <c r="G36" s="24" t="s">
        <v>19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>SUM(C36:P36)</f>
        <v>0</v>
      </c>
      <c r="R36" s="24" t="s">
        <v>19</v>
      </c>
      <c r="S36" s="47">
        <v>154.19999999999999</v>
      </c>
      <c r="T36" s="24">
        <v>395.2</v>
      </c>
      <c r="U36" s="47" t="s">
        <v>19</v>
      </c>
      <c r="V36" s="47" t="s">
        <v>19</v>
      </c>
      <c r="W36" s="47">
        <v>0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355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103</v>
      </c>
      <c r="B37" s="21">
        <v>41626</v>
      </c>
      <c r="C37" s="24">
        <v>0</v>
      </c>
      <c r="D37" s="24" t="s">
        <v>19</v>
      </c>
      <c r="E37" s="24" t="s">
        <v>19</v>
      </c>
      <c r="F37" s="24">
        <v>0</v>
      </c>
      <c r="G37" s="24">
        <v>0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>SUM(C37:P37)</f>
        <v>0</v>
      </c>
      <c r="R37" s="39">
        <v>599</v>
      </c>
      <c r="S37" s="47" t="s">
        <v>19</v>
      </c>
      <c r="T37" s="47" t="s">
        <v>19</v>
      </c>
      <c r="U37" s="47">
        <v>3.9</v>
      </c>
      <c r="V37" s="24">
        <v>128.5</v>
      </c>
      <c r="W37" s="47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355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25"/>
      <c r="B38" s="21"/>
      <c r="C38" s="24"/>
      <c r="D38" s="24"/>
      <c r="E38" s="3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65"/>
      <c r="R38" s="24"/>
      <c r="S38" s="39"/>
      <c r="T38" s="39"/>
      <c r="U38" s="39"/>
      <c r="V38" s="47"/>
      <c r="W38" s="47"/>
      <c r="X38" s="47"/>
      <c r="Y38" s="47"/>
      <c r="Z38" s="47"/>
      <c r="AA38" s="24"/>
      <c r="AB38" s="47"/>
      <c r="AC38" s="47"/>
      <c r="AD38" s="47"/>
      <c r="AE38" s="30"/>
      <c r="AF38" s="38"/>
      <c r="AG38" s="25"/>
      <c r="AH38" s="25"/>
      <c r="AI38" s="25"/>
      <c r="AJ38" s="25"/>
      <c r="AK38" s="25"/>
      <c r="AL38" s="25"/>
      <c r="AM38" s="14"/>
    </row>
    <row r="39" spans="1:39" x14ac:dyDescent="0.25">
      <c r="A39" s="25" t="s">
        <v>2</v>
      </c>
      <c r="B39" s="21">
        <v>41281</v>
      </c>
      <c r="C39" s="24">
        <v>2</v>
      </c>
      <c r="D39" s="24">
        <v>4</v>
      </c>
      <c r="E39" s="33">
        <v>4</v>
      </c>
      <c r="F39" s="24">
        <v>6</v>
      </c>
      <c r="G39" s="24">
        <v>5</v>
      </c>
      <c r="H39" s="24">
        <v>7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ref="Q39:Q44" si="3">SUM(C39:P39)</f>
        <v>28</v>
      </c>
      <c r="R39" s="24">
        <v>12.2</v>
      </c>
      <c r="S39" s="39">
        <v>647.4</v>
      </c>
      <c r="T39" s="39">
        <v>266.89999999999998</v>
      </c>
      <c r="U39" s="39">
        <v>52.8</v>
      </c>
      <c r="V39" s="47">
        <v>109.9</v>
      </c>
      <c r="W39" s="47">
        <v>132.69999999999999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38" t="s">
        <v>308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2</v>
      </c>
      <c r="B40" s="21">
        <v>41310</v>
      </c>
      <c r="C40" s="24">
        <v>0</v>
      </c>
      <c r="D40" s="24">
        <v>26</v>
      </c>
      <c r="E40" s="33">
        <v>10</v>
      </c>
      <c r="F40" s="24">
        <v>3</v>
      </c>
      <c r="G40" s="24">
        <v>5</v>
      </c>
      <c r="H40" s="24">
        <v>3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47</v>
      </c>
      <c r="R40" s="47">
        <v>16</v>
      </c>
      <c r="S40" s="39">
        <v>565.29999999999995</v>
      </c>
      <c r="T40" s="39">
        <v>225.6</v>
      </c>
      <c r="U40" s="39">
        <v>39</v>
      </c>
      <c r="V40" s="47">
        <v>333.7</v>
      </c>
      <c r="W40" s="47">
        <v>87.6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38" t="s">
        <v>309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42" t="s">
        <v>2</v>
      </c>
      <c r="B41" s="21">
        <v>41344</v>
      </c>
      <c r="C41" s="24">
        <v>0</v>
      </c>
      <c r="D41" s="24">
        <v>2</v>
      </c>
      <c r="E41" s="33">
        <v>1</v>
      </c>
      <c r="F41" s="24">
        <v>2</v>
      </c>
      <c r="G41" s="24">
        <v>2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7</v>
      </c>
      <c r="R41" s="47">
        <v>8.3000000000000007</v>
      </c>
      <c r="S41" s="39">
        <v>675.4</v>
      </c>
      <c r="T41" s="39">
        <v>504.7</v>
      </c>
      <c r="U41" s="39">
        <v>278.8</v>
      </c>
      <c r="V41" s="47">
        <v>159.80000000000001</v>
      </c>
      <c r="W41" s="47">
        <v>23.6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38" t="s">
        <v>312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42" t="s">
        <v>2</v>
      </c>
      <c r="B42" s="21">
        <v>41366</v>
      </c>
      <c r="C42" s="24">
        <v>0</v>
      </c>
      <c r="D42" s="24">
        <v>5</v>
      </c>
      <c r="E42" s="33">
        <v>3</v>
      </c>
      <c r="F42" s="24">
        <v>5</v>
      </c>
      <c r="G42" s="24">
        <v>3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3"/>
        <v>16</v>
      </c>
      <c r="R42" s="47">
        <v>30.7</v>
      </c>
      <c r="S42" s="39">
        <v>705.9</v>
      </c>
      <c r="T42" s="39">
        <v>523.4</v>
      </c>
      <c r="U42" s="39">
        <v>155.5</v>
      </c>
      <c r="V42" s="47">
        <v>34</v>
      </c>
      <c r="W42" s="47">
        <v>0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319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42" t="s">
        <v>2</v>
      </c>
      <c r="B43" s="21">
        <v>41395</v>
      </c>
      <c r="C43" s="24">
        <v>0</v>
      </c>
      <c r="D43" s="24">
        <v>2</v>
      </c>
      <c r="E43" s="33">
        <v>2</v>
      </c>
      <c r="F43" s="24">
        <v>1</v>
      </c>
      <c r="G43" s="24">
        <v>0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3"/>
        <v>5</v>
      </c>
      <c r="R43" s="47">
        <v>31</v>
      </c>
      <c r="S43" s="39">
        <v>688</v>
      </c>
      <c r="T43" s="39">
        <v>512</v>
      </c>
      <c r="U43" s="39">
        <v>125</v>
      </c>
      <c r="V43" s="47">
        <v>1</v>
      </c>
      <c r="W43" s="47">
        <v>0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320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2</v>
      </c>
      <c r="B44" s="21">
        <v>41430</v>
      </c>
      <c r="C44" s="24">
        <v>0</v>
      </c>
      <c r="D44" s="24">
        <v>0</v>
      </c>
      <c r="E44" s="33">
        <v>0</v>
      </c>
      <c r="F44" s="24">
        <v>0</v>
      </c>
      <c r="G44" s="24">
        <v>0</v>
      </c>
      <c r="H44" s="24">
        <v>80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3"/>
        <v>80</v>
      </c>
      <c r="R44" s="47">
        <v>0</v>
      </c>
      <c r="S44" s="39">
        <v>708.9</v>
      </c>
      <c r="T44" s="39">
        <v>612.29999999999995</v>
      </c>
      <c r="U44" s="39">
        <v>266.10000000000002</v>
      </c>
      <c r="V44" s="47">
        <v>35.1</v>
      </c>
      <c r="W44" s="47">
        <v>2.9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328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 t="s">
        <v>2</v>
      </c>
      <c r="B45" s="21">
        <v>41457</v>
      </c>
      <c r="C45" s="24">
        <v>0</v>
      </c>
      <c r="D45" s="24">
        <v>3</v>
      </c>
      <c r="E45" s="33">
        <v>1</v>
      </c>
      <c r="F45" s="24">
        <v>0</v>
      </c>
      <c r="G45" s="24">
        <v>0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ref="Q45:Q50" si="4">SUM(C45:P45)</f>
        <v>4</v>
      </c>
      <c r="R45" s="47">
        <v>0.1</v>
      </c>
      <c r="S45" s="39">
        <v>734.7</v>
      </c>
      <c r="T45" s="39">
        <v>182.8</v>
      </c>
      <c r="U45" s="39">
        <v>15.8</v>
      </c>
      <c r="V45" s="47">
        <v>3.2</v>
      </c>
      <c r="W45" s="47">
        <v>0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335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2</v>
      </c>
      <c r="B46" s="21">
        <v>41492</v>
      </c>
      <c r="C46" s="24">
        <v>0</v>
      </c>
      <c r="D46" s="24">
        <v>2</v>
      </c>
      <c r="E46" s="33">
        <v>0</v>
      </c>
      <c r="F46" s="24">
        <v>0</v>
      </c>
      <c r="G46" s="24">
        <v>0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2</v>
      </c>
      <c r="R46" s="47">
        <v>0</v>
      </c>
      <c r="S46" s="39">
        <v>555.9</v>
      </c>
      <c r="T46" s="39">
        <v>9</v>
      </c>
      <c r="U46" s="39">
        <v>0</v>
      </c>
      <c r="V46" s="47">
        <v>120.6</v>
      </c>
      <c r="W46" s="47">
        <v>0.1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339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2</v>
      </c>
      <c r="B47" s="21">
        <v>41528</v>
      </c>
      <c r="C47" s="24">
        <v>1</v>
      </c>
      <c r="D47" s="24">
        <v>2</v>
      </c>
      <c r="E47" s="33">
        <v>3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6</v>
      </c>
      <c r="R47" s="47">
        <v>0</v>
      </c>
      <c r="S47" s="39">
        <v>199</v>
      </c>
      <c r="T47" s="39">
        <v>568.20000000000005</v>
      </c>
      <c r="U47" s="39">
        <v>146.5</v>
      </c>
      <c r="V47" s="47">
        <v>14.4</v>
      </c>
      <c r="W47" s="47">
        <v>4.2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341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 t="s">
        <v>2</v>
      </c>
      <c r="B48" s="21">
        <v>41554</v>
      </c>
      <c r="C48" s="24">
        <v>0</v>
      </c>
      <c r="D48" s="24">
        <v>0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0">
        <v>5.6</v>
      </c>
      <c r="S48" s="47">
        <v>56.4</v>
      </c>
      <c r="T48" s="47">
        <v>690.4</v>
      </c>
      <c r="U48" s="47">
        <v>307.60000000000002</v>
      </c>
      <c r="V48" s="47">
        <v>39</v>
      </c>
      <c r="W48" s="47">
        <v>1.3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345</v>
      </c>
      <c r="AG48" s="25"/>
      <c r="AH48" s="25"/>
      <c r="AI48" s="25"/>
      <c r="AJ48" s="25"/>
      <c r="AK48" s="25"/>
      <c r="AL48" s="25"/>
      <c r="AM48" s="14"/>
    </row>
    <row r="49" spans="1:39" x14ac:dyDescent="0.25">
      <c r="A49" s="42" t="s">
        <v>2</v>
      </c>
      <c r="B49" s="21">
        <v>41583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8">
        <v>0</v>
      </c>
      <c r="S49" s="47">
        <v>698.8</v>
      </c>
      <c r="T49" s="47">
        <v>175.8</v>
      </c>
      <c r="U49" s="47">
        <v>33.700000000000003</v>
      </c>
      <c r="V49" s="47">
        <v>0</v>
      </c>
      <c r="W49" s="47">
        <v>3.7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349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42" t="s">
        <v>2</v>
      </c>
      <c r="B50" s="21">
        <v>41617</v>
      </c>
      <c r="C50" s="24">
        <v>0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40">
        <v>2</v>
      </c>
      <c r="S50" s="47">
        <v>678.1</v>
      </c>
      <c r="T50" s="47">
        <v>235.6</v>
      </c>
      <c r="U50" s="47">
        <v>61.9</v>
      </c>
      <c r="V50" s="47">
        <v>0</v>
      </c>
      <c r="W50" s="47">
        <v>99.3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353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25"/>
      <c r="B51" s="21"/>
      <c r="C51" s="24"/>
      <c r="D51" s="24"/>
      <c r="E51" s="3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5"/>
      <c r="R51" s="24"/>
      <c r="S51" s="39"/>
      <c r="T51" s="39"/>
      <c r="U51" s="39"/>
      <c r="V51" s="47"/>
      <c r="W51" s="47"/>
      <c r="X51" s="47"/>
      <c r="Y51" s="47"/>
      <c r="Z51" s="47"/>
      <c r="AA51" s="24"/>
      <c r="AB51" s="47"/>
      <c r="AC51" s="47"/>
      <c r="AD51" s="47"/>
      <c r="AE51" s="30"/>
      <c r="AF51" s="38"/>
      <c r="AG51" s="25"/>
      <c r="AH51" s="25"/>
      <c r="AI51" s="25"/>
      <c r="AJ51" s="25"/>
      <c r="AK51" s="25"/>
      <c r="AL51" s="25"/>
      <c r="AM51" s="14"/>
    </row>
    <row r="52" spans="1:39" x14ac:dyDescent="0.25">
      <c r="A52" s="25" t="s">
        <v>115</v>
      </c>
      <c r="B52" s="21">
        <v>41276</v>
      </c>
      <c r="C52" s="24">
        <v>0</v>
      </c>
      <c r="D52" s="24">
        <v>0</v>
      </c>
      <c r="E52" s="33">
        <v>0</v>
      </c>
      <c r="F52" s="24">
        <v>0</v>
      </c>
      <c r="G52" s="24">
        <v>4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ref="Q52:Q59" si="5">SUM(C52:P52)</f>
        <v>4</v>
      </c>
      <c r="R52" s="47">
        <v>41</v>
      </c>
      <c r="S52" s="39">
        <v>0</v>
      </c>
      <c r="T52" s="39">
        <v>0</v>
      </c>
      <c r="U52" s="39">
        <v>97</v>
      </c>
      <c r="V52" s="47">
        <v>90</v>
      </c>
      <c r="W52" s="47">
        <v>15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300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115</v>
      </c>
      <c r="B53" s="21">
        <v>41283</v>
      </c>
      <c r="C53" s="24">
        <v>10</v>
      </c>
      <c r="D53" s="24">
        <v>0</v>
      </c>
      <c r="E53" s="33">
        <v>0</v>
      </c>
      <c r="F53" s="24">
        <v>0</v>
      </c>
      <c r="G53" s="24">
        <v>2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12</v>
      </c>
      <c r="R53" s="47">
        <v>56</v>
      </c>
      <c r="S53" s="39">
        <v>0</v>
      </c>
      <c r="T53" s="39">
        <v>0</v>
      </c>
      <c r="U53" s="39">
        <v>16</v>
      </c>
      <c r="V53" s="47">
        <v>60</v>
      </c>
      <c r="W53" s="47">
        <v>119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/>
      <c r="AG53" s="25"/>
      <c r="AH53" s="25"/>
      <c r="AI53" s="25"/>
      <c r="AJ53" s="25"/>
      <c r="AK53" s="25"/>
      <c r="AL53" s="25"/>
      <c r="AM53" s="14"/>
    </row>
    <row r="54" spans="1:39" x14ac:dyDescent="0.25">
      <c r="A54" s="42" t="s">
        <v>115</v>
      </c>
      <c r="B54" s="21">
        <v>41289</v>
      </c>
      <c r="C54" s="24">
        <v>0</v>
      </c>
      <c r="D54" s="24">
        <v>0</v>
      </c>
      <c r="E54" s="33">
        <v>0</v>
      </c>
      <c r="F54" s="24">
        <v>0</v>
      </c>
      <c r="G54" s="24">
        <v>1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</v>
      </c>
      <c r="R54" s="47">
        <v>0</v>
      </c>
      <c r="S54" s="39">
        <v>0</v>
      </c>
      <c r="T54" s="39">
        <v>0</v>
      </c>
      <c r="U54" s="39">
        <v>60</v>
      </c>
      <c r="V54" s="47">
        <v>53</v>
      </c>
      <c r="W54" s="47">
        <v>142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/>
      <c r="AG54" s="25"/>
      <c r="AH54" s="25"/>
      <c r="AI54" s="25"/>
      <c r="AJ54" s="25"/>
      <c r="AK54" s="25"/>
      <c r="AL54" s="25"/>
      <c r="AM54" s="14"/>
    </row>
    <row r="55" spans="1:39" x14ac:dyDescent="0.25">
      <c r="A55" s="25" t="s">
        <v>115</v>
      </c>
      <c r="B55" s="21">
        <v>41297</v>
      </c>
      <c r="C55" s="24">
        <v>0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5"/>
        <v>0</v>
      </c>
      <c r="R55" s="47">
        <v>0</v>
      </c>
      <c r="S55" s="39">
        <v>0</v>
      </c>
      <c r="T55" s="39">
        <v>0</v>
      </c>
      <c r="U55" s="39">
        <v>76</v>
      </c>
      <c r="V55" s="47">
        <v>61</v>
      </c>
      <c r="W55" s="47">
        <v>135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/>
      <c r="AG55" s="25"/>
      <c r="AH55" s="25"/>
      <c r="AI55" s="25"/>
      <c r="AJ55" s="25"/>
      <c r="AK55" s="25"/>
      <c r="AL55" s="25"/>
      <c r="AM55" s="14"/>
    </row>
    <row r="56" spans="1:39" x14ac:dyDescent="0.25">
      <c r="A56" s="25" t="s">
        <v>115</v>
      </c>
      <c r="B56" s="21">
        <v>41311</v>
      </c>
      <c r="C56" s="24">
        <v>0</v>
      </c>
      <c r="D56" s="24">
        <v>1</v>
      </c>
      <c r="E56" s="33">
        <v>0</v>
      </c>
      <c r="F56" s="24">
        <v>0</v>
      </c>
      <c r="G56" s="24">
        <v>1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5"/>
        <v>3</v>
      </c>
      <c r="R56" s="47">
        <v>76</v>
      </c>
      <c r="S56" s="39">
        <v>110</v>
      </c>
      <c r="T56" s="39">
        <v>0</v>
      </c>
      <c r="U56" s="39">
        <v>126</v>
      </c>
      <c r="V56" s="47">
        <v>70</v>
      </c>
      <c r="W56" s="47">
        <v>207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5">
      <c r="A57" s="25" t="s">
        <v>115</v>
      </c>
      <c r="B57" s="21">
        <v>41318</v>
      </c>
      <c r="C57" s="24">
        <v>1</v>
      </c>
      <c r="D57" s="24">
        <v>5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5"/>
        <v>6</v>
      </c>
      <c r="R57" s="39">
        <v>60</v>
      </c>
      <c r="S57" s="39">
        <v>129</v>
      </c>
      <c r="T57" s="39">
        <v>0</v>
      </c>
      <c r="U57" s="39">
        <v>0</v>
      </c>
      <c r="V57" s="47">
        <v>0</v>
      </c>
      <c r="W57" s="47">
        <v>141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/>
      <c r="AG57" s="25"/>
      <c r="AH57" s="25"/>
      <c r="AI57" s="25"/>
      <c r="AJ57" s="25"/>
      <c r="AK57" s="25"/>
      <c r="AL57" s="25"/>
      <c r="AM57" s="14"/>
    </row>
    <row r="58" spans="1:39" x14ac:dyDescent="0.25">
      <c r="A58" s="25" t="s">
        <v>115</v>
      </c>
      <c r="B58" s="21">
        <v>41325</v>
      </c>
      <c r="C58" s="24">
        <v>1</v>
      </c>
      <c r="D58" s="24">
        <v>1</v>
      </c>
      <c r="E58" s="33">
        <v>0</v>
      </c>
      <c r="F58" s="24">
        <v>1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5"/>
        <v>3</v>
      </c>
      <c r="R58" s="39">
        <v>16</v>
      </c>
      <c r="S58" s="39">
        <v>117</v>
      </c>
      <c r="T58" s="39">
        <v>0</v>
      </c>
      <c r="U58" s="39">
        <v>0</v>
      </c>
      <c r="V58" s="47">
        <v>1</v>
      </c>
      <c r="W58" s="47">
        <v>149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5">
      <c r="A59" s="25" t="s">
        <v>115</v>
      </c>
      <c r="B59" s="21">
        <v>41331</v>
      </c>
      <c r="C59" s="24">
        <v>0</v>
      </c>
      <c r="D59" s="24">
        <v>4</v>
      </c>
      <c r="E59" s="33">
        <v>0</v>
      </c>
      <c r="F59" s="24">
        <v>0</v>
      </c>
      <c r="G59" s="24">
        <v>0</v>
      </c>
      <c r="H59" s="24">
        <v>1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5"/>
        <v>5</v>
      </c>
      <c r="R59" s="39">
        <v>0</v>
      </c>
      <c r="S59" s="39">
        <v>123</v>
      </c>
      <c r="T59" s="39">
        <v>0</v>
      </c>
      <c r="U59" s="39">
        <v>0</v>
      </c>
      <c r="V59" s="47">
        <v>0</v>
      </c>
      <c r="W59" s="47">
        <v>104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5">
      <c r="A60" s="25" t="s">
        <v>115</v>
      </c>
      <c r="B60" s="21">
        <v>41340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ref="Q60:Q67" si="6">SUM(C60:P60)</f>
        <v>0</v>
      </c>
      <c r="R60" s="39">
        <v>55</v>
      </c>
      <c r="S60" s="39">
        <v>183</v>
      </c>
      <c r="T60" s="39">
        <v>0</v>
      </c>
      <c r="U60" s="39">
        <v>0</v>
      </c>
      <c r="V60" s="47">
        <v>0</v>
      </c>
      <c r="W60" s="47">
        <v>161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5">
      <c r="A61" s="25" t="s">
        <v>115</v>
      </c>
      <c r="B61" s="21">
        <v>41346</v>
      </c>
      <c r="C61" s="24">
        <v>1</v>
      </c>
      <c r="D61" s="24">
        <v>1</v>
      </c>
      <c r="E61" s="33">
        <v>0</v>
      </c>
      <c r="F61" s="24">
        <v>0</v>
      </c>
      <c r="G61" s="24">
        <v>0</v>
      </c>
      <c r="H61" s="24">
        <v>1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6"/>
        <v>3</v>
      </c>
      <c r="R61" s="39">
        <v>134</v>
      </c>
      <c r="S61" s="39">
        <v>107</v>
      </c>
      <c r="T61" s="39">
        <v>1</v>
      </c>
      <c r="U61" s="39">
        <v>27</v>
      </c>
      <c r="V61" s="47">
        <v>0</v>
      </c>
      <c r="W61" s="47">
        <v>14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5">
      <c r="A62" s="25" t="s">
        <v>115</v>
      </c>
      <c r="B62" s="21">
        <v>41353</v>
      </c>
      <c r="C62" s="24">
        <v>7</v>
      </c>
      <c r="D62" s="24">
        <v>2</v>
      </c>
      <c r="E62" s="33">
        <v>0</v>
      </c>
      <c r="F62" s="24">
        <v>2</v>
      </c>
      <c r="G62" s="24">
        <v>0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6"/>
        <v>11</v>
      </c>
      <c r="R62" s="39">
        <v>162</v>
      </c>
      <c r="S62" s="39">
        <v>123</v>
      </c>
      <c r="T62" s="39">
        <v>10</v>
      </c>
      <c r="U62" s="39">
        <v>103</v>
      </c>
      <c r="V62" s="47">
        <v>0</v>
      </c>
      <c r="W62" s="47">
        <v>20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5">
      <c r="A63" s="25" t="s">
        <v>115</v>
      </c>
      <c r="B63" s="21">
        <v>41361</v>
      </c>
      <c r="C63" s="24">
        <v>0</v>
      </c>
      <c r="D63" s="24">
        <v>1</v>
      </c>
      <c r="E63" s="33">
        <v>4</v>
      </c>
      <c r="F63" s="24">
        <v>3</v>
      </c>
      <c r="G63" s="24">
        <v>0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6"/>
        <v>8</v>
      </c>
      <c r="R63" s="39">
        <v>182</v>
      </c>
      <c r="S63" s="39">
        <v>117</v>
      </c>
      <c r="T63" s="39">
        <v>73</v>
      </c>
      <c r="U63" s="39">
        <v>27</v>
      </c>
      <c r="V63" s="47">
        <v>0</v>
      </c>
      <c r="W63" s="47">
        <v>12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5">
      <c r="A64" s="25" t="s">
        <v>115</v>
      </c>
      <c r="B64" s="21">
        <v>41368</v>
      </c>
      <c r="C64" s="24">
        <v>3</v>
      </c>
      <c r="D64" s="24">
        <v>1</v>
      </c>
      <c r="E64" s="33">
        <v>1</v>
      </c>
      <c r="F64" s="24">
        <v>0</v>
      </c>
      <c r="G64" s="24">
        <v>0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6"/>
        <v>5</v>
      </c>
      <c r="R64" s="39">
        <v>168</v>
      </c>
      <c r="S64" s="39">
        <v>149</v>
      </c>
      <c r="T64" s="39">
        <v>135</v>
      </c>
      <c r="U64" s="39">
        <v>35</v>
      </c>
      <c r="V64" s="47">
        <v>0</v>
      </c>
      <c r="W64" s="47">
        <v>0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5">
      <c r="A65" s="25" t="s">
        <v>115</v>
      </c>
      <c r="B65" s="21">
        <v>41374</v>
      </c>
      <c r="C65" s="24">
        <v>3</v>
      </c>
      <c r="D65" s="24">
        <v>2</v>
      </c>
      <c r="E65" s="33">
        <v>10</v>
      </c>
      <c r="F65" s="24">
        <v>2</v>
      </c>
      <c r="G65" s="24">
        <v>0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6"/>
        <v>17</v>
      </c>
      <c r="R65" s="39">
        <v>144</v>
      </c>
      <c r="S65" s="39">
        <v>144</v>
      </c>
      <c r="T65" s="39">
        <v>130</v>
      </c>
      <c r="U65" s="39">
        <v>28</v>
      </c>
      <c r="V65" s="47">
        <v>1</v>
      </c>
      <c r="W65" s="47">
        <v>2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314</v>
      </c>
      <c r="AG65" s="25"/>
      <c r="AH65" s="25"/>
      <c r="AI65" s="25"/>
      <c r="AJ65" s="25"/>
      <c r="AK65" s="25"/>
      <c r="AL65" s="25"/>
      <c r="AM65" s="14"/>
    </row>
    <row r="66" spans="1:39" x14ac:dyDescent="0.25">
      <c r="A66" s="25" t="s">
        <v>115</v>
      </c>
      <c r="B66" s="21">
        <v>41381</v>
      </c>
      <c r="C66" s="24">
        <v>7</v>
      </c>
      <c r="D66" s="24">
        <v>12</v>
      </c>
      <c r="E66" s="33">
        <v>17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6"/>
        <v>36</v>
      </c>
      <c r="R66" s="39">
        <v>168</v>
      </c>
      <c r="S66" s="39">
        <v>166</v>
      </c>
      <c r="T66" s="39">
        <v>114</v>
      </c>
      <c r="U66" s="39">
        <v>0</v>
      </c>
      <c r="V66" s="47">
        <v>5</v>
      </c>
      <c r="W66" s="47">
        <v>1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 t="s">
        <v>315</v>
      </c>
      <c r="AG66" s="25"/>
      <c r="AH66" s="25"/>
      <c r="AI66" s="25"/>
      <c r="AJ66" s="25"/>
      <c r="AK66" s="25"/>
      <c r="AL66" s="25"/>
      <c r="AM66" s="14"/>
    </row>
    <row r="67" spans="1:39" x14ac:dyDescent="0.25">
      <c r="A67" s="25" t="s">
        <v>115</v>
      </c>
      <c r="B67" s="21">
        <v>41388</v>
      </c>
      <c r="C67" s="24">
        <v>0</v>
      </c>
      <c r="D67" s="24">
        <v>2</v>
      </c>
      <c r="E67" s="33">
        <v>0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6"/>
        <v>2</v>
      </c>
      <c r="R67" s="39">
        <v>168</v>
      </c>
      <c r="S67" s="39">
        <v>168</v>
      </c>
      <c r="T67" s="39">
        <v>29</v>
      </c>
      <c r="U67" s="39">
        <v>0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316</v>
      </c>
      <c r="AG67" s="25"/>
      <c r="AH67" s="25"/>
      <c r="AI67" s="25"/>
      <c r="AJ67" s="25"/>
      <c r="AK67" s="25"/>
      <c r="AL67" s="25"/>
      <c r="AM67" s="14"/>
    </row>
    <row r="68" spans="1:39" x14ac:dyDescent="0.25">
      <c r="A68" s="25" t="s">
        <v>115</v>
      </c>
      <c r="B68" s="21">
        <v>41395</v>
      </c>
      <c r="C68" s="24">
        <v>0</v>
      </c>
      <c r="D68" s="24">
        <v>1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ref="Q68:Q76" si="7">SUM(C68:P68)</f>
        <v>1</v>
      </c>
      <c r="R68" s="39">
        <v>168</v>
      </c>
      <c r="S68" s="39">
        <v>168</v>
      </c>
      <c r="T68" s="39">
        <v>88</v>
      </c>
      <c r="U68" s="39">
        <v>0</v>
      </c>
      <c r="V68" s="47">
        <v>0</v>
      </c>
      <c r="W68" s="47">
        <v>0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324</v>
      </c>
      <c r="AG68" s="25"/>
      <c r="AH68" s="25"/>
      <c r="AI68" s="25"/>
      <c r="AJ68" s="25"/>
      <c r="AK68" s="25"/>
      <c r="AL68" s="25"/>
      <c r="AM68" s="14"/>
    </row>
    <row r="69" spans="1:39" x14ac:dyDescent="0.25">
      <c r="A69" s="25" t="s">
        <v>115</v>
      </c>
      <c r="B69" s="21">
        <v>41403</v>
      </c>
      <c r="C69" s="24">
        <v>0</v>
      </c>
      <c r="D69" s="24">
        <v>2</v>
      </c>
      <c r="E69" s="33">
        <v>1</v>
      </c>
      <c r="F69" s="24">
        <v>0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7"/>
        <v>3</v>
      </c>
      <c r="R69" s="39">
        <v>176</v>
      </c>
      <c r="S69" s="39">
        <v>190</v>
      </c>
      <c r="T69" s="39">
        <v>143</v>
      </c>
      <c r="U69" s="39">
        <v>35</v>
      </c>
      <c r="V69" s="47">
        <v>22</v>
      </c>
      <c r="W69" s="47">
        <v>0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325</v>
      </c>
      <c r="AG69" s="25"/>
      <c r="AH69" s="25"/>
      <c r="AI69" s="25"/>
      <c r="AJ69" s="25"/>
      <c r="AK69" s="25"/>
      <c r="AL69" s="25"/>
      <c r="AM69" s="14"/>
    </row>
    <row r="70" spans="1:39" x14ac:dyDescent="0.25">
      <c r="A70" s="25" t="s">
        <v>115</v>
      </c>
      <c r="B70" s="21">
        <v>41409</v>
      </c>
      <c r="C70" s="24">
        <v>5</v>
      </c>
      <c r="D70" s="24">
        <v>13</v>
      </c>
      <c r="E70" s="33">
        <v>28</v>
      </c>
      <c r="F70" s="24">
        <v>45</v>
      </c>
      <c r="G70" s="24">
        <v>44</v>
      </c>
      <c r="H70" s="24">
        <v>17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7"/>
        <v>152</v>
      </c>
      <c r="R70" s="39">
        <v>126</v>
      </c>
      <c r="S70" s="39">
        <v>141</v>
      </c>
      <c r="T70" s="39">
        <v>97</v>
      </c>
      <c r="U70" s="39">
        <v>130</v>
      </c>
      <c r="V70" s="47">
        <v>80</v>
      </c>
      <c r="W70" s="47">
        <v>93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326</v>
      </c>
      <c r="AG70" s="25"/>
      <c r="AH70" s="25"/>
      <c r="AI70" s="25"/>
      <c r="AJ70" s="25"/>
      <c r="AK70" s="25"/>
      <c r="AL70" s="25"/>
      <c r="AM70" s="14"/>
    </row>
    <row r="71" spans="1:39" x14ac:dyDescent="0.25">
      <c r="A71" s="25" t="s">
        <v>115</v>
      </c>
      <c r="B71" s="21">
        <v>41416</v>
      </c>
      <c r="C71" s="24">
        <v>17</v>
      </c>
      <c r="D71" s="24">
        <v>33</v>
      </c>
      <c r="E71" s="33">
        <v>49</v>
      </c>
      <c r="F71" s="24">
        <v>47</v>
      </c>
      <c r="G71" s="24">
        <v>13</v>
      </c>
      <c r="H71" s="24">
        <v>38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7"/>
        <v>197</v>
      </c>
      <c r="R71" s="39">
        <v>168</v>
      </c>
      <c r="S71" s="39">
        <v>168</v>
      </c>
      <c r="T71" s="39">
        <v>169</v>
      </c>
      <c r="U71" s="39">
        <v>149</v>
      </c>
      <c r="V71" s="47">
        <v>13</v>
      </c>
      <c r="W71" s="47">
        <v>12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327</v>
      </c>
      <c r="AG71" s="25"/>
      <c r="AH71" s="25"/>
      <c r="AI71" s="25"/>
      <c r="AJ71" s="25"/>
      <c r="AK71" s="25"/>
      <c r="AL71" s="25"/>
      <c r="AM71" s="14"/>
    </row>
    <row r="72" spans="1:39" x14ac:dyDescent="0.25">
      <c r="A72" s="25" t="s">
        <v>115</v>
      </c>
      <c r="B72" s="21">
        <v>41423</v>
      </c>
      <c r="C72" s="24">
        <v>3</v>
      </c>
      <c r="D72" s="24">
        <v>2</v>
      </c>
      <c r="E72" s="33">
        <v>3</v>
      </c>
      <c r="F72" s="24">
        <v>3</v>
      </c>
      <c r="G72" s="24">
        <v>35</v>
      </c>
      <c r="H72" s="24">
        <v>35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7"/>
        <v>81</v>
      </c>
      <c r="R72" s="39">
        <v>168</v>
      </c>
      <c r="S72" s="39">
        <v>168</v>
      </c>
      <c r="T72" s="39">
        <v>141</v>
      </c>
      <c r="U72" s="39">
        <v>11</v>
      </c>
      <c r="V72" s="47">
        <v>0</v>
      </c>
      <c r="W72" s="47">
        <v>0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5">
      <c r="A73" s="25" t="s">
        <v>115</v>
      </c>
      <c r="B73" s="21">
        <v>41430</v>
      </c>
      <c r="C73" s="24">
        <v>0</v>
      </c>
      <c r="D73" s="24">
        <v>0</v>
      </c>
      <c r="E73" s="33">
        <v>0</v>
      </c>
      <c r="F73" s="24">
        <v>0</v>
      </c>
      <c r="G73" s="24">
        <v>0</v>
      </c>
      <c r="H73" s="24">
        <v>0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7"/>
        <v>0</v>
      </c>
      <c r="R73" s="39">
        <v>168</v>
      </c>
      <c r="S73" s="39">
        <v>168</v>
      </c>
      <c r="T73" s="39">
        <v>159</v>
      </c>
      <c r="U73" s="39">
        <v>6</v>
      </c>
      <c r="V73" s="47">
        <v>0</v>
      </c>
      <c r="W73" s="47">
        <v>0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G73" s="25"/>
      <c r="AH73" s="25"/>
      <c r="AI73" s="25"/>
      <c r="AJ73" s="25"/>
      <c r="AK73" s="25"/>
      <c r="AL73" s="25"/>
      <c r="AM73" s="14"/>
    </row>
    <row r="74" spans="1:39" x14ac:dyDescent="0.25">
      <c r="A74" s="25" t="s">
        <v>115</v>
      </c>
      <c r="B74" s="21">
        <v>41437</v>
      </c>
      <c r="C74" s="24">
        <v>0</v>
      </c>
      <c r="D74" s="24">
        <v>0</v>
      </c>
      <c r="E74" s="33">
        <v>0</v>
      </c>
      <c r="F74" s="24">
        <v>0</v>
      </c>
      <c r="G74" s="24">
        <v>1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7"/>
        <v>1</v>
      </c>
      <c r="R74" s="39">
        <v>168</v>
      </c>
      <c r="S74" s="39">
        <v>167</v>
      </c>
      <c r="T74" s="39">
        <v>154</v>
      </c>
      <c r="U74" s="39">
        <v>16</v>
      </c>
      <c r="V74" s="47">
        <v>3</v>
      </c>
      <c r="W74" s="47">
        <v>2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333</v>
      </c>
      <c r="AG74" s="25"/>
      <c r="AH74" s="25"/>
      <c r="AI74" s="25"/>
      <c r="AJ74" s="25"/>
      <c r="AK74" s="25"/>
      <c r="AL74" s="25"/>
      <c r="AM74" s="14"/>
    </row>
    <row r="75" spans="1:39" x14ac:dyDescent="0.25">
      <c r="A75" s="25" t="s">
        <v>115</v>
      </c>
      <c r="B75" s="21">
        <v>41444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7"/>
        <v>0</v>
      </c>
      <c r="R75" s="39">
        <v>164</v>
      </c>
      <c r="S75" s="39">
        <v>167</v>
      </c>
      <c r="T75" s="39">
        <v>37</v>
      </c>
      <c r="U75" s="39">
        <v>4</v>
      </c>
      <c r="V75" s="47">
        <v>2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332</v>
      </c>
      <c r="AG75" s="25"/>
      <c r="AH75" s="25"/>
      <c r="AI75" s="25"/>
      <c r="AJ75" s="25"/>
      <c r="AK75" s="25"/>
      <c r="AL75" s="25"/>
      <c r="AM75" s="14"/>
    </row>
    <row r="76" spans="1:39" x14ac:dyDescent="0.25">
      <c r="A76" s="25" t="s">
        <v>115</v>
      </c>
      <c r="B76" s="21">
        <v>41451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7"/>
        <v>0</v>
      </c>
      <c r="R76" s="39">
        <v>137</v>
      </c>
      <c r="S76" s="39">
        <v>163</v>
      </c>
      <c r="T76" s="39">
        <v>35</v>
      </c>
      <c r="U76" s="39">
        <v>18</v>
      </c>
      <c r="V76" s="47">
        <v>0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5">
      <c r="A77" s="25" t="s">
        <v>115</v>
      </c>
      <c r="B77" s="21">
        <v>41466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4" si="8">SUM(C77:P77)</f>
        <v>0</v>
      </c>
      <c r="R77" s="39">
        <v>360</v>
      </c>
      <c r="S77" s="39">
        <v>238</v>
      </c>
      <c r="T77" s="39">
        <v>105</v>
      </c>
      <c r="U77" s="39">
        <v>0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5">
      <c r="A78" s="25" t="s">
        <v>115</v>
      </c>
      <c r="B78" s="21">
        <v>41472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8"/>
        <v>0</v>
      </c>
      <c r="R78" s="39">
        <v>144</v>
      </c>
      <c r="S78" s="39">
        <v>0</v>
      </c>
      <c r="T78" s="39">
        <v>91</v>
      </c>
      <c r="U78" s="39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5">
      <c r="A79" s="25" t="s">
        <v>115</v>
      </c>
      <c r="B79" s="21">
        <v>41479</v>
      </c>
      <c r="C79" s="24">
        <v>0</v>
      </c>
      <c r="D79" s="24">
        <v>0</v>
      </c>
      <c r="E79" s="33">
        <v>1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8"/>
        <v>1</v>
      </c>
      <c r="R79" s="39">
        <v>168</v>
      </c>
      <c r="S79" s="39">
        <v>0</v>
      </c>
      <c r="T79" s="39">
        <v>63</v>
      </c>
      <c r="U79" s="39">
        <v>0</v>
      </c>
      <c r="V79" s="47">
        <v>0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5">
      <c r="A80" s="25" t="s">
        <v>115</v>
      </c>
      <c r="B80" s="21">
        <v>41486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8"/>
        <v>0</v>
      </c>
      <c r="R80" s="39">
        <v>168</v>
      </c>
      <c r="S80" s="39">
        <v>0</v>
      </c>
      <c r="T80" s="39">
        <v>6</v>
      </c>
      <c r="U80" s="39">
        <v>0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5">
      <c r="A81" s="25" t="s">
        <v>115</v>
      </c>
      <c r="B81" s="21">
        <v>41493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8"/>
        <v>0</v>
      </c>
      <c r="R81" s="39">
        <v>168</v>
      </c>
      <c r="S81" s="39">
        <v>0</v>
      </c>
      <c r="T81" s="39">
        <v>42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5">
      <c r="A82" s="25" t="s">
        <v>115</v>
      </c>
      <c r="B82" s="21">
        <v>41500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8"/>
        <v>0</v>
      </c>
      <c r="R82" s="39">
        <v>168</v>
      </c>
      <c r="S82" s="39">
        <v>0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5">
      <c r="A83" s="25" t="s">
        <v>115</v>
      </c>
      <c r="B83" s="21">
        <v>41507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8"/>
        <v>0</v>
      </c>
      <c r="R83" s="39">
        <v>168</v>
      </c>
      <c r="S83" s="39">
        <v>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5">
      <c r="A84" s="25" t="s">
        <v>115</v>
      </c>
      <c r="B84" s="21">
        <v>41514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0</v>
      </c>
      <c r="R84" s="39">
        <v>168</v>
      </c>
      <c r="S84" s="39">
        <v>0</v>
      </c>
      <c r="T84" s="39">
        <v>0</v>
      </c>
      <c r="U84" s="39">
        <v>0</v>
      </c>
      <c r="V84" s="47">
        <v>0</v>
      </c>
      <c r="W84" s="47">
        <v>1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5">
      <c r="A85" s="25" t="s">
        <v>115</v>
      </c>
      <c r="B85" s="21">
        <v>41522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ref="Q85:Q92" si="9">SUM(C85:P85)</f>
        <v>0</v>
      </c>
      <c r="R85" s="39">
        <v>192</v>
      </c>
      <c r="S85" s="39">
        <v>23</v>
      </c>
      <c r="T85" s="39">
        <v>0</v>
      </c>
      <c r="U85" s="39">
        <v>0</v>
      </c>
      <c r="V85" s="47">
        <v>10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5">
      <c r="A86" s="25" t="s">
        <v>115</v>
      </c>
      <c r="B86" s="21">
        <v>41528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9"/>
        <v>0</v>
      </c>
      <c r="R86" s="39">
        <v>78</v>
      </c>
      <c r="S86" s="39">
        <v>37</v>
      </c>
      <c r="T86" s="39">
        <v>0</v>
      </c>
      <c r="U86" s="39">
        <v>0</v>
      </c>
      <c r="V86" s="47">
        <v>57</v>
      </c>
      <c r="W86" s="47">
        <v>21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5">
      <c r="A87" s="25" t="s">
        <v>115</v>
      </c>
      <c r="B87" s="21">
        <v>41535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9"/>
        <v>0</v>
      </c>
      <c r="R87" s="39">
        <v>128</v>
      </c>
      <c r="S87" s="39">
        <v>10</v>
      </c>
      <c r="T87" s="39">
        <v>0</v>
      </c>
      <c r="U87" s="39">
        <v>0</v>
      </c>
      <c r="V87" s="47">
        <v>41</v>
      </c>
      <c r="W87" s="47">
        <v>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5">
      <c r="A88" s="25" t="s">
        <v>115</v>
      </c>
      <c r="B88" s="21">
        <v>41542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9"/>
        <v>0</v>
      </c>
      <c r="R88" s="39">
        <v>168</v>
      </c>
      <c r="S88" s="39">
        <v>23</v>
      </c>
      <c r="T88" s="39">
        <v>0</v>
      </c>
      <c r="U88" s="39">
        <v>0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5">
      <c r="A89" s="25" t="s">
        <v>115</v>
      </c>
      <c r="B89" s="21">
        <v>41549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9"/>
        <v>0</v>
      </c>
      <c r="R89" s="39">
        <v>127</v>
      </c>
      <c r="S89" s="39">
        <v>71</v>
      </c>
      <c r="T89" s="39">
        <v>40</v>
      </c>
      <c r="U89" s="39">
        <v>24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5">
      <c r="A90" s="25" t="s">
        <v>115</v>
      </c>
      <c r="B90" s="21">
        <v>41556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39">
        <v>0</v>
      </c>
      <c r="S90" s="39">
        <v>168</v>
      </c>
      <c r="T90" s="39">
        <v>108</v>
      </c>
      <c r="U90" s="39">
        <v>7</v>
      </c>
      <c r="V90" s="47">
        <v>4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5">
      <c r="A91" s="25" t="s">
        <v>115</v>
      </c>
      <c r="B91" s="21">
        <v>41563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9"/>
        <v>0</v>
      </c>
      <c r="R91" s="39">
        <v>0</v>
      </c>
      <c r="S91" s="39">
        <v>168</v>
      </c>
      <c r="T91" s="39">
        <v>97</v>
      </c>
      <c r="U91" s="39">
        <v>0</v>
      </c>
      <c r="V91" s="47">
        <v>8</v>
      </c>
      <c r="W91" s="47">
        <v>4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5">
      <c r="A92" s="25" t="s">
        <v>115</v>
      </c>
      <c r="B92" s="21">
        <v>41570</v>
      </c>
      <c r="C92" s="24">
        <v>0</v>
      </c>
      <c r="D92" s="24">
        <v>1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1</v>
      </c>
      <c r="R92" s="39">
        <v>0</v>
      </c>
      <c r="S92" s="39">
        <v>168</v>
      </c>
      <c r="T92" s="39">
        <v>56</v>
      </c>
      <c r="U92" s="39">
        <v>0</v>
      </c>
      <c r="V92" s="47">
        <v>7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5">
      <c r="A93" s="25" t="s">
        <v>115</v>
      </c>
      <c r="B93" s="21">
        <v>41585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0</v>
      </c>
      <c r="S93" s="39">
        <v>360</v>
      </c>
      <c r="T93" s="39">
        <v>6</v>
      </c>
      <c r="U93" s="39">
        <v>46</v>
      </c>
      <c r="V93" s="47">
        <v>0</v>
      </c>
      <c r="W93" s="47">
        <v>1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5">
      <c r="A94" s="25" t="s">
        <v>115</v>
      </c>
      <c r="B94" s="21">
        <v>41592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168</v>
      </c>
      <c r="T94" s="39">
        <v>14</v>
      </c>
      <c r="U94" s="39">
        <v>46</v>
      </c>
      <c r="V94" s="47">
        <v>0</v>
      </c>
      <c r="W94" s="47">
        <v>1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5">
      <c r="A95" s="42" t="s">
        <v>115</v>
      </c>
      <c r="B95" s="50">
        <v>41610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283</v>
      </c>
      <c r="S95" s="39">
        <v>166</v>
      </c>
      <c r="T95" s="39">
        <v>110</v>
      </c>
      <c r="U95" s="39">
        <v>19</v>
      </c>
      <c r="V95" s="47">
        <v>5</v>
      </c>
      <c r="W95" s="47">
        <v>0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5">
      <c r="A96" s="42" t="s">
        <v>115</v>
      </c>
      <c r="B96" s="50">
        <v>41627</v>
      </c>
      <c r="C96" s="24">
        <v>0</v>
      </c>
      <c r="D96" s="24">
        <v>0</v>
      </c>
      <c r="E96" s="24">
        <v>1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1</v>
      </c>
      <c r="R96" s="39">
        <v>0</v>
      </c>
      <c r="S96" s="39">
        <v>0</v>
      </c>
      <c r="T96" s="39">
        <v>304</v>
      </c>
      <c r="U96" s="39">
        <v>74</v>
      </c>
      <c r="V96" s="47">
        <v>40</v>
      </c>
      <c r="W96" s="47">
        <v>192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5">
      <c r="A97" s="42" t="s">
        <v>115</v>
      </c>
      <c r="B97" s="50">
        <v>41632</v>
      </c>
      <c r="C97" s="24">
        <v>0</v>
      </c>
      <c r="D97" s="24">
        <v>0</v>
      </c>
      <c r="E97" s="24">
        <v>0</v>
      </c>
      <c r="F97" s="24">
        <v>0</v>
      </c>
      <c r="G97" s="24">
        <v>2</v>
      </c>
      <c r="H97" s="24">
        <v>1</v>
      </c>
      <c r="I97" s="24" t="s">
        <v>19</v>
      </c>
      <c r="J97" s="24" t="s">
        <v>19</v>
      </c>
      <c r="K97" s="24" t="s">
        <v>19</v>
      </c>
      <c r="L97" s="24" t="s">
        <v>19</v>
      </c>
      <c r="M97" s="24" t="s">
        <v>19</v>
      </c>
      <c r="N97" s="24" t="s">
        <v>19</v>
      </c>
      <c r="O97" s="24" t="s">
        <v>19</v>
      </c>
      <c r="P97" s="24" t="s">
        <v>19</v>
      </c>
      <c r="Q97" s="65">
        <f>SUM(C97:P97)</f>
        <v>3</v>
      </c>
      <c r="R97" s="39">
        <v>0</v>
      </c>
      <c r="S97" s="39">
        <v>0</v>
      </c>
      <c r="T97" s="39">
        <v>114</v>
      </c>
      <c r="U97" s="39">
        <v>3</v>
      </c>
      <c r="V97" s="47">
        <v>0</v>
      </c>
      <c r="W97" s="47">
        <v>46</v>
      </c>
      <c r="X97" s="47" t="s">
        <v>19</v>
      </c>
      <c r="Y97" s="47" t="s">
        <v>19</v>
      </c>
      <c r="Z97" s="47" t="s">
        <v>19</v>
      </c>
      <c r="AA97" s="47" t="s">
        <v>19</v>
      </c>
      <c r="AB97" s="47" t="s">
        <v>19</v>
      </c>
      <c r="AC97" s="47" t="s">
        <v>19</v>
      </c>
      <c r="AD97" s="47" t="s">
        <v>19</v>
      </c>
      <c r="AE97" s="30" t="s">
        <v>19</v>
      </c>
      <c r="AF97" s="38"/>
      <c r="AG97" s="25"/>
      <c r="AH97" s="25"/>
      <c r="AI97" s="25"/>
      <c r="AJ97" s="25"/>
      <c r="AK97" s="25"/>
      <c r="AL97" s="25"/>
      <c r="AM97" s="14"/>
    </row>
    <row r="98" spans="1:39" x14ac:dyDescent="0.25">
      <c r="A98" s="42"/>
      <c r="B98" s="50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87"/>
      <c r="R98" s="39"/>
      <c r="S98" s="39"/>
      <c r="T98" s="39"/>
      <c r="U98" s="39"/>
      <c r="V98" s="47"/>
      <c r="W98" s="47"/>
      <c r="X98" s="47"/>
      <c r="Y98" s="47"/>
      <c r="Z98" s="47"/>
      <c r="AA98" s="47"/>
      <c r="AB98" s="47"/>
      <c r="AC98" s="47"/>
      <c r="AD98" s="47"/>
      <c r="AE98" s="30"/>
      <c r="AF98" s="38"/>
      <c r="AG98" s="25"/>
      <c r="AH98" s="25"/>
      <c r="AI98" s="25"/>
      <c r="AJ98" s="25"/>
      <c r="AK98" s="25"/>
      <c r="AL98" s="25"/>
      <c r="AM98" s="14"/>
    </row>
    <row r="99" spans="1:39" x14ac:dyDescent="0.25">
      <c r="A99" s="42" t="s">
        <v>15</v>
      </c>
      <c r="B99" s="21">
        <v>41303</v>
      </c>
      <c r="C99" s="24">
        <v>0</v>
      </c>
      <c r="D99" s="24">
        <v>0</v>
      </c>
      <c r="E99" s="33">
        <v>0</v>
      </c>
      <c r="F99" s="24">
        <v>0</v>
      </c>
      <c r="G99" s="24">
        <v>0</v>
      </c>
      <c r="H99" s="24">
        <v>1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ref="Q99:Q104" si="10">SUM(C99:P99)</f>
        <v>1</v>
      </c>
      <c r="R99" s="47">
        <v>3</v>
      </c>
      <c r="S99" s="39">
        <v>48.6</v>
      </c>
      <c r="T99" s="39">
        <v>165.4</v>
      </c>
      <c r="U99" s="39">
        <v>472.5</v>
      </c>
      <c r="V99" s="47" t="s">
        <v>19</v>
      </c>
      <c r="W99" s="47">
        <v>405.6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301</v>
      </c>
      <c r="AG99" s="25"/>
      <c r="AH99" s="25"/>
      <c r="AI99" s="25"/>
      <c r="AJ99" s="25"/>
      <c r="AK99" s="25"/>
      <c r="AL99" s="25"/>
      <c r="AM99" s="14"/>
    </row>
    <row r="100" spans="1:39" x14ac:dyDescent="0.25">
      <c r="A100" s="42" t="s">
        <v>15</v>
      </c>
      <c r="B100" s="21">
        <v>41331</v>
      </c>
      <c r="C100" s="24" t="s">
        <v>19</v>
      </c>
      <c r="D100" s="24">
        <v>4</v>
      </c>
      <c r="E100" s="33">
        <v>11</v>
      </c>
      <c r="F100" s="24">
        <v>9</v>
      </c>
      <c r="G100" s="24" t="s">
        <v>19</v>
      </c>
      <c r="H100" s="24">
        <v>5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29</v>
      </c>
      <c r="R100" s="24" t="s">
        <v>19</v>
      </c>
      <c r="S100" s="39">
        <v>164.4</v>
      </c>
      <c r="T100" s="39">
        <v>254.6</v>
      </c>
      <c r="U100" s="39">
        <v>524.79999999999995</v>
      </c>
      <c r="V100" s="47" t="s">
        <v>19</v>
      </c>
      <c r="W100" s="47">
        <v>349.8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305</v>
      </c>
      <c r="AG100" s="25"/>
      <c r="AH100" s="25"/>
      <c r="AI100" s="25"/>
      <c r="AJ100" s="25"/>
      <c r="AK100" s="25"/>
      <c r="AL100" s="25"/>
      <c r="AM100" s="14"/>
    </row>
    <row r="101" spans="1:39" x14ac:dyDescent="0.25">
      <c r="A101" s="42" t="s">
        <v>15</v>
      </c>
      <c r="B101" s="21">
        <v>41360</v>
      </c>
      <c r="C101" s="24" t="s">
        <v>19</v>
      </c>
      <c r="D101" s="24">
        <v>28</v>
      </c>
      <c r="E101" s="33">
        <v>11</v>
      </c>
      <c r="F101" s="24">
        <v>5</v>
      </c>
      <c r="G101" s="24" t="s">
        <v>19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44</v>
      </c>
      <c r="R101" s="24" t="s">
        <v>19</v>
      </c>
      <c r="S101" s="39">
        <v>641.70000000000005</v>
      </c>
      <c r="T101" s="39">
        <v>475.3</v>
      </c>
      <c r="U101" s="39">
        <v>251.9</v>
      </c>
      <c r="V101" s="47" t="s">
        <v>19</v>
      </c>
      <c r="W101" s="47">
        <v>20.399999999999999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305</v>
      </c>
      <c r="AG101" s="25"/>
      <c r="AH101" s="25"/>
      <c r="AI101" s="25"/>
      <c r="AJ101" s="25"/>
      <c r="AK101" s="25"/>
      <c r="AL101" s="25"/>
      <c r="AM101" s="14"/>
    </row>
    <row r="102" spans="1:39" x14ac:dyDescent="0.25">
      <c r="A102" s="42" t="s">
        <v>15</v>
      </c>
      <c r="B102" s="21">
        <v>41384</v>
      </c>
      <c r="C102" s="24" t="s">
        <v>19</v>
      </c>
      <c r="D102" s="24">
        <v>14</v>
      </c>
      <c r="E102" s="33">
        <v>46</v>
      </c>
      <c r="F102" s="24">
        <v>2</v>
      </c>
      <c r="G102" s="24">
        <v>13</v>
      </c>
      <c r="H102" s="24">
        <v>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78</v>
      </c>
      <c r="R102" s="24" t="s">
        <v>19</v>
      </c>
      <c r="S102" s="39">
        <v>811.4</v>
      </c>
      <c r="T102" s="39">
        <v>433.8</v>
      </c>
      <c r="U102" s="39">
        <v>274</v>
      </c>
      <c r="V102" s="47">
        <v>401.7</v>
      </c>
      <c r="W102" s="47">
        <v>85.8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318</v>
      </c>
      <c r="AG102" s="25"/>
      <c r="AH102" s="25"/>
      <c r="AI102" s="25"/>
      <c r="AJ102" s="25"/>
      <c r="AK102" s="25"/>
      <c r="AL102" s="25"/>
      <c r="AM102" s="14"/>
    </row>
    <row r="103" spans="1:39" x14ac:dyDescent="0.25">
      <c r="A103" s="42" t="s">
        <v>15</v>
      </c>
      <c r="B103" s="21">
        <v>41423</v>
      </c>
      <c r="C103" s="24">
        <v>45</v>
      </c>
      <c r="D103" s="24">
        <v>35</v>
      </c>
      <c r="E103" s="33">
        <v>23</v>
      </c>
      <c r="F103" s="24">
        <v>8</v>
      </c>
      <c r="G103" s="24">
        <v>12</v>
      </c>
      <c r="H103" s="24">
        <v>12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135</v>
      </c>
      <c r="R103" s="24">
        <v>220.4</v>
      </c>
      <c r="S103" s="39">
        <v>671.1</v>
      </c>
      <c r="T103" s="39">
        <v>607.79999999999995</v>
      </c>
      <c r="U103" s="39">
        <v>209.5</v>
      </c>
      <c r="V103" s="47">
        <v>687.4</v>
      </c>
      <c r="W103" s="47">
        <v>307.5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/>
      <c r="AG103" s="25"/>
      <c r="AH103" s="25"/>
      <c r="AI103" s="25"/>
      <c r="AJ103" s="25"/>
      <c r="AK103" s="25"/>
      <c r="AL103" s="25"/>
      <c r="AM103" s="14"/>
    </row>
    <row r="104" spans="1:39" x14ac:dyDescent="0.25">
      <c r="A104" s="42" t="s">
        <v>15</v>
      </c>
      <c r="B104" s="21">
        <v>41450</v>
      </c>
      <c r="C104" s="24" t="s">
        <v>19</v>
      </c>
      <c r="D104" s="24">
        <v>3</v>
      </c>
      <c r="E104" s="33">
        <v>0</v>
      </c>
      <c r="F104" s="24">
        <v>7</v>
      </c>
      <c r="G104" s="24">
        <v>2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0"/>
        <v>12</v>
      </c>
      <c r="R104" s="24" t="s">
        <v>19</v>
      </c>
      <c r="S104" s="39">
        <v>648</v>
      </c>
      <c r="T104" s="39">
        <v>446.6</v>
      </c>
      <c r="U104" s="39">
        <v>71.900000000000006</v>
      </c>
      <c r="V104" s="47">
        <v>563.1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330</v>
      </c>
      <c r="AG104" s="25"/>
      <c r="AH104" s="25"/>
      <c r="AI104" s="25"/>
      <c r="AJ104" s="25"/>
      <c r="AK104" s="25"/>
      <c r="AL104" s="25"/>
      <c r="AM104" s="14"/>
    </row>
    <row r="105" spans="1:39" x14ac:dyDescent="0.25">
      <c r="A105" s="42" t="s">
        <v>15</v>
      </c>
      <c r="B105" s="21">
        <v>41485</v>
      </c>
      <c r="C105" s="24">
        <v>2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ref="Q105:Q110" si="11">SUM(C105:P105)</f>
        <v>2</v>
      </c>
      <c r="R105" s="24">
        <v>92.5</v>
      </c>
      <c r="S105" s="39">
        <v>697</v>
      </c>
      <c r="T105" s="39">
        <v>255.4</v>
      </c>
      <c r="U105" s="47" t="s">
        <v>19</v>
      </c>
      <c r="V105" s="47">
        <v>12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336</v>
      </c>
      <c r="AG105" s="25"/>
      <c r="AH105" s="25"/>
      <c r="AI105" s="25"/>
      <c r="AJ105" s="25"/>
      <c r="AK105" s="25"/>
      <c r="AL105" s="25"/>
      <c r="AM105" s="14"/>
    </row>
    <row r="106" spans="1:39" x14ac:dyDescent="0.25">
      <c r="A106" s="42" t="s">
        <v>15</v>
      </c>
      <c r="B106" s="21">
        <v>41513</v>
      </c>
      <c r="C106" s="24">
        <v>0</v>
      </c>
      <c r="D106" s="24">
        <v>0</v>
      </c>
      <c r="E106" s="33">
        <v>0</v>
      </c>
      <c r="F106" s="24" t="s">
        <v>19</v>
      </c>
      <c r="G106" s="24" t="s">
        <v>19</v>
      </c>
      <c r="H106" s="24" t="s">
        <v>19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24">
        <v>178.1</v>
      </c>
      <c r="S106" s="39">
        <v>216.8</v>
      </c>
      <c r="T106" s="39">
        <v>0</v>
      </c>
      <c r="U106" s="47" t="s">
        <v>19</v>
      </c>
      <c r="V106" s="47" t="s">
        <v>19</v>
      </c>
      <c r="W106" s="47" t="s">
        <v>19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338</v>
      </c>
      <c r="AG106" s="25"/>
      <c r="AH106" s="25"/>
      <c r="AI106" s="25"/>
      <c r="AJ106" s="25"/>
      <c r="AK106" s="25"/>
      <c r="AL106" s="25"/>
      <c r="AM106" s="14"/>
    </row>
    <row r="107" spans="1:39" x14ac:dyDescent="0.25">
      <c r="A107" s="42" t="s">
        <v>15</v>
      </c>
      <c r="B107" s="21">
        <v>41541</v>
      </c>
      <c r="C107" s="24">
        <v>0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24">
        <v>204.7</v>
      </c>
      <c r="S107" s="39">
        <v>321</v>
      </c>
      <c r="T107" s="39">
        <v>149.4</v>
      </c>
      <c r="U107" s="47" t="s">
        <v>19</v>
      </c>
      <c r="V107" s="47" t="s">
        <v>19</v>
      </c>
      <c r="W107" s="47" t="s">
        <v>19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338</v>
      </c>
      <c r="AG107" s="25"/>
      <c r="AH107" s="25"/>
      <c r="AI107" s="25"/>
      <c r="AJ107" s="25"/>
      <c r="AK107" s="25"/>
      <c r="AL107" s="25"/>
      <c r="AM107" s="14"/>
    </row>
    <row r="108" spans="1:39" x14ac:dyDescent="0.25">
      <c r="A108" s="42" t="s">
        <v>15</v>
      </c>
      <c r="B108" s="21">
        <v>41549</v>
      </c>
      <c r="C108" s="24">
        <v>0</v>
      </c>
      <c r="D108" s="24">
        <v>0</v>
      </c>
      <c r="E108" s="33">
        <v>0</v>
      </c>
      <c r="F108" s="24" t="s">
        <v>19</v>
      </c>
      <c r="G108" s="24" t="s">
        <v>19</v>
      </c>
      <c r="H108" s="24" t="s">
        <v>19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 t="shared" si="11"/>
        <v>0</v>
      </c>
      <c r="R108" s="47">
        <v>350</v>
      </c>
      <c r="S108" s="39">
        <v>456.2</v>
      </c>
      <c r="T108" s="39">
        <v>185.7</v>
      </c>
      <c r="U108" s="47" t="s">
        <v>19</v>
      </c>
      <c r="V108" s="47" t="s">
        <v>19</v>
      </c>
      <c r="W108" s="47" t="s">
        <v>19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346</v>
      </c>
      <c r="AG108" s="25"/>
      <c r="AH108" s="25"/>
      <c r="AI108" s="25"/>
      <c r="AJ108" s="25"/>
      <c r="AK108" s="25"/>
      <c r="AL108" s="25"/>
      <c r="AM108" s="14"/>
    </row>
    <row r="109" spans="1:39" x14ac:dyDescent="0.25">
      <c r="A109" s="42" t="s">
        <v>15</v>
      </c>
      <c r="B109" s="21">
        <v>41603</v>
      </c>
      <c r="C109" s="24">
        <v>0</v>
      </c>
      <c r="D109" s="24">
        <v>0</v>
      </c>
      <c r="E109" s="33">
        <v>0</v>
      </c>
      <c r="F109" s="24">
        <v>0</v>
      </c>
      <c r="G109" s="33">
        <v>0</v>
      </c>
      <c r="H109" s="24" t="s">
        <v>19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 t="shared" si="11"/>
        <v>0</v>
      </c>
      <c r="R109" s="47">
        <v>1.3</v>
      </c>
      <c r="S109" s="39">
        <v>339.9</v>
      </c>
      <c r="T109" s="39">
        <v>566.29999999999995</v>
      </c>
      <c r="U109" s="47">
        <v>68.3</v>
      </c>
      <c r="V109" s="47">
        <v>100.3</v>
      </c>
      <c r="W109" s="47" t="s">
        <v>19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351</v>
      </c>
      <c r="AG109" s="25"/>
      <c r="AH109" s="25"/>
      <c r="AI109" s="25"/>
      <c r="AJ109" s="25"/>
      <c r="AK109" s="25"/>
      <c r="AL109" s="25"/>
      <c r="AM109" s="14"/>
    </row>
    <row r="110" spans="1:39" x14ac:dyDescent="0.25">
      <c r="A110" s="42" t="s">
        <v>15</v>
      </c>
      <c r="B110" s="21">
        <v>41626</v>
      </c>
      <c r="C110" s="24">
        <v>1</v>
      </c>
      <c r="D110" s="24">
        <v>0</v>
      </c>
      <c r="E110" s="33">
        <v>31</v>
      </c>
      <c r="F110" s="24">
        <v>5</v>
      </c>
      <c r="G110" s="33">
        <v>15</v>
      </c>
      <c r="H110" s="24">
        <v>0</v>
      </c>
      <c r="I110" s="24" t="s">
        <v>19</v>
      </c>
      <c r="J110" s="24" t="s">
        <v>19</v>
      </c>
      <c r="K110" s="24" t="s">
        <v>19</v>
      </c>
      <c r="L110" s="24" t="s">
        <v>19</v>
      </c>
      <c r="M110" s="24" t="s">
        <v>19</v>
      </c>
      <c r="N110" s="24" t="s">
        <v>19</v>
      </c>
      <c r="O110" s="24" t="s">
        <v>19</v>
      </c>
      <c r="P110" s="24" t="s">
        <v>19</v>
      </c>
      <c r="Q110" s="65">
        <f t="shared" si="11"/>
        <v>52</v>
      </c>
      <c r="R110" s="47">
        <v>9.1</v>
      </c>
      <c r="S110" s="47" t="s">
        <v>19</v>
      </c>
      <c r="T110" s="39">
        <v>513.6</v>
      </c>
      <c r="U110" s="47">
        <v>83.7</v>
      </c>
      <c r="V110" s="47">
        <v>187.3</v>
      </c>
      <c r="W110" s="47" t="s">
        <v>19</v>
      </c>
      <c r="X110" s="47" t="s">
        <v>19</v>
      </c>
      <c r="Y110" s="47" t="s">
        <v>19</v>
      </c>
      <c r="Z110" s="47" t="s">
        <v>19</v>
      </c>
      <c r="AA110" s="47" t="s">
        <v>19</v>
      </c>
      <c r="AB110" s="47" t="s">
        <v>19</v>
      </c>
      <c r="AC110" s="47" t="s">
        <v>19</v>
      </c>
      <c r="AD110" s="47" t="s">
        <v>19</v>
      </c>
      <c r="AE110" s="30" t="s">
        <v>19</v>
      </c>
      <c r="AF110" s="38" t="s">
        <v>354</v>
      </c>
      <c r="AG110" s="25"/>
      <c r="AH110" s="25"/>
      <c r="AI110" s="25"/>
      <c r="AJ110" s="25"/>
      <c r="AK110" s="25"/>
      <c r="AL110" s="25"/>
      <c r="AM110" s="14"/>
    </row>
  </sheetData>
  <mergeCells count="2">
    <mergeCell ref="C3:P3"/>
    <mergeCell ref="R3:AE3"/>
  </mergeCells>
  <pageMargins left="0.7" right="0.7" top="0.75" bottom="0.75" header="0.3" footer="0.3"/>
  <pageSetup paperSize="3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16"/>
  <sheetViews>
    <sheetView topLeftCell="A88" workbookViewId="0">
      <selection activeCell="A111" sqref="A111:IV113"/>
    </sheetView>
  </sheetViews>
  <sheetFormatPr defaultRowHeight="13.2" x14ac:dyDescent="0.25"/>
  <cols>
    <col min="2" max="2" width="9.6640625" bestFit="1" customWidth="1"/>
  </cols>
  <sheetData>
    <row r="1" spans="1:40" x14ac:dyDescent="0.25">
      <c r="A1" s="8" t="s">
        <v>356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40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40" x14ac:dyDescent="0.25">
      <c r="A3" t="s">
        <v>0</v>
      </c>
      <c r="B3" s="50" t="s">
        <v>1</v>
      </c>
      <c r="C3" s="365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5" t="s">
        <v>104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M3" s="14"/>
    </row>
    <row r="4" spans="1:40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40" x14ac:dyDescent="0.25">
      <c r="A5" s="25" t="s">
        <v>10</v>
      </c>
      <c r="B5" s="53">
        <v>41646</v>
      </c>
      <c r="C5" s="24">
        <v>0</v>
      </c>
      <c r="D5" s="24">
        <v>0</v>
      </c>
      <c r="E5" s="24" t="s">
        <v>19</v>
      </c>
      <c r="F5" s="24" t="s">
        <v>19</v>
      </c>
      <c r="G5" s="24" t="s">
        <v>19</v>
      </c>
      <c r="H5" s="24">
        <v>0</v>
      </c>
      <c r="I5" s="24">
        <v>0</v>
      </c>
      <c r="J5" s="24" t="s">
        <v>19</v>
      </c>
      <c r="K5" s="24">
        <v>0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0" si="0">SUM(C5:P5)</f>
        <v>0</v>
      </c>
      <c r="R5" s="39">
        <v>827</v>
      </c>
      <c r="S5" s="39">
        <v>808</v>
      </c>
      <c r="T5" s="47">
        <v>0</v>
      </c>
      <c r="U5" s="39">
        <v>0</v>
      </c>
      <c r="V5" s="47">
        <v>831</v>
      </c>
      <c r="W5" s="47">
        <v>811</v>
      </c>
      <c r="X5" s="47">
        <v>832</v>
      </c>
      <c r="Y5" s="47">
        <v>837</v>
      </c>
      <c r="Z5" s="47">
        <v>833</v>
      </c>
      <c r="AA5" s="47">
        <v>825</v>
      </c>
      <c r="AB5" s="47">
        <v>0</v>
      </c>
      <c r="AC5" s="47">
        <v>835</v>
      </c>
      <c r="AD5" s="47">
        <v>604</v>
      </c>
      <c r="AE5" s="82">
        <v>835</v>
      </c>
      <c r="AF5" s="38" t="s">
        <v>361</v>
      </c>
      <c r="AG5" s="25"/>
      <c r="AH5" s="25"/>
      <c r="AI5" s="25"/>
      <c r="AJ5" s="25"/>
      <c r="AK5" s="25"/>
      <c r="AL5" s="25"/>
      <c r="AM5" s="54"/>
    </row>
    <row r="6" spans="1:40" x14ac:dyDescent="0.25">
      <c r="A6" s="42" t="s">
        <v>10</v>
      </c>
      <c r="B6" s="21">
        <v>41674</v>
      </c>
      <c r="C6" s="24">
        <v>2</v>
      </c>
      <c r="D6" s="24">
        <v>3</v>
      </c>
      <c r="E6" s="24" t="s">
        <v>19</v>
      </c>
      <c r="F6" s="24" t="s">
        <v>19</v>
      </c>
      <c r="G6" s="24">
        <v>0</v>
      </c>
      <c r="H6" s="24">
        <v>2</v>
      </c>
      <c r="I6" s="24">
        <v>2</v>
      </c>
      <c r="J6" s="24">
        <v>5</v>
      </c>
      <c r="K6" s="24">
        <v>1</v>
      </c>
      <c r="L6" s="24">
        <v>1</v>
      </c>
      <c r="M6" s="24" t="s">
        <v>19</v>
      </c>
      <c r="N6" s="24">
        <v>3</v>
      </c>
      <c r="O6" s="24">
        <v>0</v>
      </c>
      <c r="P6" s="24">
        <v>5</v>
      </c>
      <c r="Q6" s="65">
        <f t="shared" si="0"/>
        <v>24</v>
      </c>
      <c r="R6" s="39">
        <v>564</v>
      </c>
      <c r="S6" s="39">
        <v>561</v>
      </c>
      <c r="T6" s="47">
        <v>0</v>
      </c>
      <c r="U6" s="39">
        <v>0</v>
      </c>
      <c r="V6" s="47">
        <v>656</v>
      </c>
      <c r="W6" s="47">
        <v>661</v>
      </c>
      <c r="X6" s="47">
        <v>654</v>
      </c>
      <c r="Y6" s="47">
        <v>661</v>
      </c>
      <c r="Z6" s="47">
        <v>666</v>
      </c>
      <c r="AA6" s="47">
        <v>665</v>
      </c>
      <c r="AB6" s="47">
        <v>0</v>
      </c>
      <c r="AC6" s="47">
        <v>672</v>
      </c>
      <c r="AD6" s="47">
        <v>672</v>
      </c>
      <c r="AE6" s="30">
        <v>672</v>
      </c>
      <c r="AF6" s="38" t="s">
        <v>363</v>
      </c>
      <c r="AG6" s="25"/>
      <c r="AH6" s="25"/>
      <c r="AI6" s="25"/>
      <c r="AJ6" s="25"/>
      <c r="AK6" s="25"/>
      <c r="AL6" s="25"/>
      <c r="AM6" s="14"/>
    </row>
    <row r="7" spans="1:40" x14ac:dyDescent="0.25">
      <c r="A7" s="42" t="s">
        <v>10</v>
      </c>
      <c r="B7" s="21">
        <v>41702</v>
      </c>
      <c r="C7" s="24">
        <v>7</v>
      </c>
      <c r="D7" s="24">
        <v>60</v>
      </c>
      <c r="E7" s="24" t="s">
        <v>19</v>
      </c>
      <c r="F7" s="24">
        <v>1</v>
      </c>
      <c r="G7" s="24">
        <v>4</v>
      </c>
      <c r="H7" s="24">
        <v>9</v>
      </c>
      <c r="I7" s="24">
        <v>8</v>
      </c>
      <c r="J7" s="24" t="s">
        <v>19</v>
      </c>
      <c r="K7" s="24">
        <v>2</v>
      </c>
      <c r="L7" s="24">
        <v>10</v>
      </c>
      <c r="M7" s="24" t="s">
        <v>19</v>
      </c>
      <c r="N7" s="24">
        <v>7</v>
      </c>
      <c r="O7" s="24">
        <v>2</v>
      </c>
      <c r="P7" s="24">
        <v>6</v>
      </c>
      <c r="Q7" s="65">
        <f t="shared" si="0"/>
        <v>116</v>
      </c>
      <c r="R7" s="39">
        <v>493</v>
      </c>
      <c r="S7" s="39">
        <v>530</v>
      </c>
      <c r="T7" s="47">
        <v>0</v>
      </c>
      <c r="U7" s="39">
        <v>105</v>
      </c>
      <c r="V7" s="47">
        <v>611</v>
      </c>
      <c r="W7" s="47">
        <v>623</v>
      </c>
      <c r="X7" s="47">
        <v>648</v>
      </c>
      <c r="Y7" s="47">
        <v>648</v>
      </c>
      <c r="Z7" s="47">
        <v>555</v>
      </c>
      <c r="AA7" s="47">
        <v>564</v>
      </c>
      <c r="AB7" s="47">
        <v>0</v>
      </c>
      <c r="AC7" s="47">
        <v>561</v>
      </c>
      <c r="AD7" s="47">
        <v>648</v>
      </c>
      <c r="AE7" s="30">
        <v>648</v>
      </c>
      <c r="AF7" s="38" t="s">
        <v>366</v>
      </c>
      <c r="AG7" s="25"/>
      <c r="AH7" s="25"/>
      <c r="AI7" s="25"/>
      <c r="AJ7" s="25"/>
      <c r="AK7" s="25"/>
      <c r="AL7" s="25"/>
      <c r="AM7" s="14"/>
    </row>
    <row r="8" spans="1:40" x14ac:dyDescent="0.25">
      <c r="A8" s="42" t="s">
        <v>10</v>
      </c>
      <c r="B8" s="21">
        <v>41730</v>
      </c>
      <c r="C8" s="24">
        <v>18</v>
      </c>
      <c r="D8" s="24">
        <v>20</v>
      </c>
      <c r="E8" s="24" t="s">
        <v>19</v>
      </c>
      <c r="F8" s="24" t="s">
        <v>19</v>
      </c>
      <c r="G8" s="24">
        <v>7</v>
      </c>
      <c r="H8" s="24">
        <v>9</v>
      </c>
      <c r="I8" s="24">
        <v>10</v>
      </c>
      <c r="J8" s="24" t="s">
        <v>19</v>
      </c>
      <c r="K8" s="24">
        <v>11</v>
      </c>
      <c r="L8" s="24">
        <v>6</v>
      </c>
      <c r="M8" s="24" t="s">
        <v>19</v>
      </c>
      <c r="N8" s="24">
        <v>5</v>
      </c>
      <c r="O8" s="24">
        <v>5</v>
      </c>
      <c r="P8" s="24">
        <v>4</v>
      </c>
      <c r="Q8" s="65">
        <f t="shared" si="0"/>
        <v>95</v>
      </c>
      <c r="R8" s="39">
        <v>664</v>
      </c>
      <c r="S8" s="39">
        <v>667</v>
      </c>
      <c r="T8" s="47">
        <v>0</v>
      </c>
      <c r="U8" s="39">
        <v>531</v>
      </c>
      <c r="V8" s="47">
        <v>616</v>
      </c>
      <c r="W8" s="47">
        <v>608</v>
      </c>
      <c r="X8" s="47">
        <v>615</v>
      </c>
      <c r="Y8" s="47">
        <v>612</v>
      </c>
      <c r="Z8" s="47">
        <v>669</v>
      </c>
      <c r="AA8" s="47">
        <v>672</v>
      </c>
      <c r="AB8" s="47">
        <v>1</v>
      </c>
      <c r="AC8" s="47">
        <v>670</v>
      </c>
      <c r="AD8" s="47">
        <v>667</v>
      </c>
      <c r="AE8" s="30">
        <v>670</v>
      </c>
      <c r="AF8" s="38" t="s">
        <v>370</v>
      </c>
      <c r="AG8" s="25"/>
      <c r="AH8" s="25"/>
      <c r="AI8" s="25"/>
      <c r="AJ8" s="25"/>
      <c r="AK8" s="25"/>
      <c r="AL8" s="25"/>
      <c r="AM8" s="14"/>
    </row>
    <row r="9" spans="1:40" x14ac:dyDescent="0.25">
      <c r="A9" s="42" t="s">
        <v>10</v>
      </c>
      <c r="B9" s="21">
        <v>41765</v>
      </c>
      <c r="C9" s="24">
        <v>0</v>
      </c>
      <c r="D9" s="24">
        <v>0</v>
      </c>
      <c r="E9" s="24">
        <v>0</v>
      </c>
      <c r="F9" s="24">
        <v>0</v>
      </c>
      <c r="G9" s="24">
        <v>1</v>
      </c>
      <c r="H9" s="24">
        <v>2</v>
      </c>
      <c r="I9" s="24">
        <v>2</v>
      </c>
      <c r="J9" s="24">
        <v>2</v>
      </c>
      <c r="K9" s="24">
        <v>3</v>
      </c>
      <c r="L9" s="24">
        <v>3</v>
      </c>
      <c r="M9" s="24">
        <v>0</v>
      </c>
      <c r="N9" s="24">
        <v>2</v>
      </c>
      <c r="O9" s="24">
        <v>2</v>
      </c>
      <c r="P9" s="24">
        <v>0</v>
      </c>
      <c r="Q9" s="65">
        <f t="shared" si="0"/>
        <v>17</v>
      </c>
      <c r="R9" s="39">
        <v>809</v>
      </c>
      <c r="S9" s="39">
        <v>799</v>
      </c>
      <c r="T9" s="47">
        <v>601</v>
      </c>
      <c r="U9" s="39">
        <v>0</v>
      </c>
      <c r="V9" s="47">
        <v>810</v>
      </c>
      <c r="W9" s="47">
        <v>809</v>
      </c>
      <c r="X9" s="47">
        <v>810</v>
      </c>
      <c r="Y9" s="47">
        <v>810</v>
      </c>
      <c r="Z9" s="47">
        <v>779</v>
      </c>
      <c r="AA9" s="47">
        <v>711</v>
      </c>
      <c r="AB9" s="47">
        <v>0</v>
      </c>
      <c r="AC9" s="47">
        <v>795</v>
      </c>
      <c r="AD9" s="47">
        <v>801</v>
      </c>
      <c r="AE9" s="30">
        <v>811</v>
      </c>
      <c r="AF9" s="38" t="s">
        <v>376</v>
      </c>
      <c r="AG9" s="25"/>
      <c r="AH9" s="25"/>
      <c r="AI9" s="25"/>
      <c r="AJ9" s="25"/>
      <c r="AK9" s="25"/>
      <c r="AL9" s="25"/>
      <c r="AM9" s="14"/>
    </row>
    <row r="10" spans="1:40" x14ac:dyDescent="0.25">
      <c r="A10" s="42" t="s">
        <v>10</v>
      </c>
      <c r="B10" s="21">
        <v>41793</v>
      </c>
      <c r="C10" s="24">
        <v>32</v>
      </c>
      <c r="D10" s="24">
        <v>3</v>
      </c>
      <c r="E10" s="24">
        <v>1</v>
      </c>
      <c r="F10" s="24" t="s">
        <v>19</v>
      </c>
      <c r="G10" s="24">
        <v>1</v>
      </c>
      <c r="H10" s="24">
        <v>0</v>
      </c>
      <c r="I10" s="24">
        <v>0</v>
      </c>
      <c r="J10" s="24">
        <v>4</v>
      </c>
      <c r="K10" s="24">
        <v>4</v>
      </c>
      <c r="L10" s="24" t="s">
        <v>19</v>
      </c>
      <c r="M10" s="24" t="s">
        <v>19</v>
      </c>
      <c r="N10" s="24" t="s">
        <v>19</v>
      </c>
      <c r="O10" s="24">
        <v>2</v>
      </c>
      <c r="P10" s="24">
        <v>27</v>
      </c>
      <c r="Q10" s="65">
        <f t="shared" si="0"/>
        <v>74</v>
      </c>
      <c r="R10" s="39">
        <v>650</v>
      </c>
      <c r="S10" s="39">
        <v>627</v>
      </c>
      <c r="T10" s="47">
        <v>639</v>
      </c>
      <c r="U10" s="39">
        <v>0</v>
      </c>
      <c r="V10" s="47">
        <v>649</v>
      </c>
      <c r="W10" s="47">
        <v>647</v>
      </c>
      <c r="X10" s="47">
        <v>651</v>
      </c>
      <c r="Y10" s="47">
        <v>650</v>
      </c>
      <c r="Z10" s="47">
        <v>649</v>
      </c>
      <c r="AA10" s="47">
        <v>652</v>
      </c>
      <c r="AB10" s="47">
        <v>0</v>
      </c>
      <c r="AC10" s="47">
        <v>650</v>
      </c>
      <c r="AD10" s="47">
        <v>653</v>
      </c>
      <c r="AE10" s="30">
        <v>652</v>
      </c>
      <c r="AF10" s="38" t="s">
        <v>381</v>
      </c>
      <c r="AG10" s="25"/>
      <c r="AH10" s="25"/>
      <c r="AI10" s="25"/>
      <c r="AJ10" s="25"/>
      <c r="AK10" s="25"/>
      <c r="AL10" s="25"/>
      <c r="AM10" s="14"/>
    </row>
    <row r="11" spans="1:40" x14ac:dyDescent="0.25">
      <c r="A11" s="42" t="s">
        <v>10</v>
      </c>
      <c r="B11" s="21">
        <v>41821</v>
      </c>
      <c r="C11" s="24">
        <v>12</v>
      </c>
      <c r="D11" s="24">
        <v>0</v>
      </c>
      <c r="E11" s="24">
        <v>0</v>
      </c>
      <c r="F11" s="24" t="s">
        <v>19</v>
      </c>
      <c r="G11" s="24">
        <v>0</v>
      </c>
      <c r="H11" s="24">
        <v>1</v>
      </c>
      <c r="I11" s="24">
        <v>0</v>
      </c>
      <c r="J11" s="24">
        <v>1</v>
      </c>
      <c r="K11" s="24">
        <v>2</v>
      </c>
      <c r="L11" s="24">
        <v>1</v>
      </c>
      <c r="M11" s="24" t="s">
        <v>19</v>
      </c>
      <c r="N11" s="24">
        <v>0</v>
      </c>
      <c r="O11" s="24">
        <v>1</v>
      </c>
      <c r="P11" s="24">
        <v>5</v>
      </c>
      <c r="Q11" s="65">
        <f t="shared" ref="Q11:Q16" si="1">SUM(C11:P11)</f>
        <v>23</v>
      </c>
      <c r="R11" s="39">
        <v>672</v>
      </c>
      <c r="S11" s="39">
        <v>647</v>
      </c>
      <c r="T11" s="47">
        <v>651</v>
      </c>
      <c r="U11" s="39">
        <v>0</v>
      </c>
      <c r="V11" s="47">
        <v>672</v>
      </c>
      <c r="W11" s="47">
        <v>668</v>
      </c>
      <c r="X11" s="47">
        <v>671</v>
      </c>
      <c r="Y11" s="47">
        <v>672</v>
      </c>
      <c r="Z11" s="47">
        <v>672</v>
      </c>
      <c r="AA11" s="47">
        <v>672</v>
      </c>
      <c r="AB11" s="47">
        <v>0</v>
      </c>
      <c r="AC11" s="47">
        <v>671</v>
      </c>
      <c r="AD11" s="47">
        <v>672</v>
      </c>
      <c r="AE11" s="30">
        <v>672</v>
      </c>
      <c r="AF11" s="38" t="s">
        <v>387</v>
      </c>
      <c r="AG11" s="25"/>
      <c r="AH11" s="25"/>
      <c r="AI11" s="25"/>
      <c r="AJ11" s="25"/>
      <c r="AK11" s="25"/>
      <c r="AL11" s="25"/>
      <c r="AM11" s="14"/>
      <c r="AN11" s="15"/>
    </row>
    <row r="12" spans="1:40" x14ac:dyDescent="0.25">
      <c r="A12" s="42" t="s">
        <v>10</v>
      </c>
      <c r="B12" s="21">
        <v>41856</v>
      </c>
      <c r="C12" s="24">
        <v>0</v>
      </c>
      <c r="D12" s="24">
        <v>1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1</v>
      </c>
      <c r="M12" s="24">
        <v>0</v>
      </c>
      <c r="N12" s="24">
        <v>0</v>
      </c>
      <c r="O12" s="24">
        <v>0</v>
      </c>
      <c r="P12" s="24">
        <v>0</v>
      </c>
      <c r="Q12" s="65">
        <f t="shared" si="1"/>
        <v>3</v>
      </c>
      <c r="R12" s="39">
        <v>733</v>
      </c>
      <c r="S12" s="39">
        <v>216</v>
      </c>
      <c r="T12" s="47">
        <v>744</v>
      </c>
      <c r="U12" s="39">
        <v>0</v>
      </c>
      <c r="V12" s="47">
        <v>826</v>
      </c>
      <c r="W12" s="47">
        <v>540</v>
      </c>
      <c r="X12" s="47">
        <v>834</v>
      </c>
      <c r="Y12" s="47">
        <v>712</v>
      </c>
      <c r="Z12" s="47">
        <v>834</v>
      </c>
      <c r="AA12" s="47">
        <v>762</v>
      </c>
      <c r="AB12" s="47">
        <v>0</v>
      </c>
      <c r="AC12" s="47">
        <v>838</v>
      </c>
      <c r="AD12" s="47">
        <v>838</v>
      </c>
      <c r="AE12" s="30">
        <v>838</v>
      </c>
      <c r="AF12" s="38" t="s">
        <v>395</v>
      </c>
      <c r="AG12" s="25"/>
      <c r="AH12" s="25"/>
      <c r="AI12" s="25"/>
      <c r="AJ12" s="25"/>
      <c r="AK12" s="25"/>
      <c r="AL12" s="25"/>
      <c r="AM12" s="14"/>
      <c r="AN12" s="15"/>
    </row>
    <row r="13" spans="1:40" x14ac:dyDescent="0.25">
      <c r="A13" s="42" t="s">
        <v>10</v>
      </c>
      <c r="B13" s="21">
        <v>41884</v>
      </c>
      <c r="C13" s="24">
        <v>1</v>
      </c>
      <c r="D13" s="24">
        <v>0</v>
      </c>
      <c r="E13" s="24">
        <v>2</v>
      </c>
      <c r="F13" s="24" t="s">
        <v>19</v>
      </c>
      <c r="G13" s="24" t="s">
        <v>19</v>
      </c>
      <c r="H13" s="24">
        <v>0</v>
      </c>
      <c r="I13" s="24">
        <v>0</v>
      </c>
      <c r="J13" s="24">
        <v>0</v>
      </c>
      <c r="K13" s="24" t="s">
        <v>19</v>
      </c>
      <c r="L13" s="24">
        <v>0</v>
      </c>
      <c r="M13" s="24" t="s">
        <v>19</v>
      </c>
      <c r="N13" s="24">
        <v>0</v>
      </c>
      <c r="O13" s="24">
        <v>1</v>
      </c>
      <c r="P13" s="24">
        <v>0</v>
      </c>
      <c r="Q13" s="65">
        <f t="shared" si="1"/>
        <v>4</v>
      </c>
      <c r="R13" s="39">
        <v>651</v>
      </c>
      <c r="S13" s="39">
        <v>52</v>
      </c>
      <c r="T13" s="47">
        <v>613</v>
      </c>
      <c r="U13" s="39">
        <v>0</v>
      </c>
      <c r="V13" s="47">
        <v>631</v>
      </c>
      <c r="W13" s="47">
        <v>105</v>
      </c>
      <c r="X13" s="47">
        <v>558</v>
      </c>
      <c r="Y13" s="47">
        <v>317</v>
      </c>
      <c r="Z13" s="47">
        <v>128</v>
      </c>
      <c r="AA13" s="47">
        <v>553</v>
      </c>
      <c r="AB13" s="47">
        <v>0</v>
      </c>
      <c r="AC13" s="47">
        <v>649</v>
      </c>
      <c r="AD13" s="47">
        <v>390</v>
      </c>
      <c r="AE13" s="30">
        <v>651</v>
      </c>
      <c r="AF13" s="38" t="s">
        <v>401</v>
      </c>
      <c r="AG13" s="25"/>
      <c r="AH13" s="25"/>
      <c r="AI13" s="25"/>
      <c r="AJ13" s="25"/>
      <c r="AK13" s="25"/>
      <c r="AL13" s="25"/>
      <c r="AM13" s="14"/>
      <c r="AN13" s="15"/>
    </row>
    <row r="14" spans="1:40" x14ac:dyDescent="0.25">
      <c r="A14" s="42" t="s">
        <v>10</v>
      </c>
      <c r="B14" s="21">
        <v>41912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1"/>
        <v>0</v>
      </c>
      <c r="R14" s="39">
        <v>672</v>
      </c>
      <c r="S14" s="39">
        <v>302</v>
      </c>
      <c r="T14" s="47">
        <v>538</v>
      </c>
      <c r="U14" s="47">
        <v>0</v>
      </c>
      <c r="V14" s="47">
        <v>76</v>
      </c>
      <c r="W14" s="47">
        <v>558</v>
      </c>
      <c r="X14" s="47">
        <v>506</v>
      </c>
      <c r="Y14" s="47">
        <v>672</v>
      </c>
      <c r="Z14" s="47">
        <v>0</v>
      </c>
      <c r="AA14" s="47">
        <v>669</v>
      </c>
      <c r="AB14" s="47">
        <v>0</v>
      </c>
      <c r="AC14" s="47">
        <v>672</v>
      </c>
      <c r="AD14" s="47">
        <v>627</v>
      </c>
      <c r="AE14" s="30">
        <v>672</v>
      </c>
      <c r="AF14" s="38" t="s">
        <v>400</v>
      </c>
      <c r="AG14" s="25"/>
      <c r="AH14" s="25"/>
      <c r="AI14" s="25"/>
      <c r="AJ14" s="25"/>
      <c r="AK14" s="25"/>
      <c r="AL14" s="25"/>
      <c r="AM14" s="14"/>
      <c r="AN14" s="15"/>
    </row>
    <row r="15" spans="1:40" x14ac:dyDescent="0.25">
      <c r="A15" s="42" t="s">
        <v>10</v>
      </c>
      <c r="B15" s="21">
        <v>41947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1"/>
        <v>0</v>
      </c>
      <c r="R15" s="39">
        <v>744</v>
      </c>
      <c r="S15" s="39">
        <v>244</v>
      </c>
      <c r="T15" s="47">
        <v>586</v>
      </c>
      <c r="U15" s="47">
        <v>0</v>
      </c>
      <c r="V15" s="47">
        <v>611</v>
      </c>
      <c r="W15" s="47">
        <v>676</v>
      </c>
      <c r="X15" s="47">
        <v>811</v>
      </c>
      <c r="Y15" s="47">
        <v>839</v>
      </c>
      <c r="Z15" s="47">
        <v>0</v>
      </c>
      <c r="AA15" s="47">
        <v>840</v>
      </c>
      <c r="AB15" s="47">
        <v>0</v>
      </c>
      <c r="AC15" s="47">
        <v>759</v>
      </c>
      <c r="AD15" s="47">
        <v>840</v>
      </c>
      <c r="AE15" s="30">
        <v>840</v>
      </c>
      <c r="AF15" s="38" t="s">
        <v>408</v>
      </c>
      <c r="AG15" s="25"/>
      <c r="AH15" s="25"/>
      <c r="AI15" s="25"/>
      <c r="AJ15" s="25"/>
      <c r="AK15" s="25"/>
      <c r="AL15" s="25"/>
      <c r="AM15" s="14"/>
      <c r="AN15" s="15"/>
    </row>
    <row r="16" spans="1:40" x14ac:dyDescent="0.25">
      <c r="A16" s="42" t="s">
        <v>10</v>
      </c>
      <c r="B16" s="21">
        <v>41975</v>
      </c>
      <c r="C16" s="24">
        <v>0</v>
      </c>
      <c r="D16" s="24">
        <v>0</v>
      </c>
      <c r="E16" s="24">
        <v>0</v>
      </c>
      <c r="F16" s="24" t="s">
        <v>19</v>
      </c>
      <c r="G16" s="24" t="s">
        <v>19</v>
      </c>
      <c r="H16" s="24">
        <v>0</v>
      </c>
      <c r="I16" s="24">
        <v>0</v>
      </c>
      <c r="J16" s="24">
        <v>0</v>
      </c>
      <c r="K16" s="24" t="s">
        <v>19</v>
      </c>
      <c r="L16" s="24">
        <v>0</v>
      </c>
      <c r="M16" s="24" t="s">
        <v>19</v>
      </c>
      <c r="N16" s="24">
        <v>0</v>
      </c>
      <c r="O16" s="24">
        <v>0</v>
      </c>
      <c r="P16" s="24">
        <v>0</v>
      </c>
      <c r="Q16" s="65">
        <f t="shared" si="1"/>
        <v>0</v>
      </c>
      <c r="R16" s="39">
        <v>653</v>
      </c>
      <c r="S16" s="39">
        <v>637</v>
      </c>
      <c r="T16" s="47">
        <v>634</v>
      </c>
      <c r="U16" s="47">
        <v>0</v>
      </c>
      <c r="V16" s="47">
        <v>437</v>
      </c>
      <c r="W16" s="47">
        <v>612</v>
      </c>
      <c r="X16" s="47">
        <v>640</v>
      </c>
      <c r="Y16" s="47">
        <v>648</v>
      </c>
      <c r="Z16" s="47">
        <v>0</v>
      </c>
      <c r="AA16" s="47">
        <v>642</v>
      </c>
      <c r="AB16" s="47">
        <v>0</v>
      </c>
      <c r="AC16" s="47">
        <v>653</v>
      </c>
      <c r="AD16" s="47">
        <v>645</v>
      </c>
      <c r="AE16" s="30">
        <v>558</v>
      </c>
      <c r="AF16" s="38" t="s">
        <v>412</v>
      </c>
      <c r="AG16" s="25"/>
      <c r="AH16" s="25"/>
      <c r="AI16" s="25"/>
      <c r="AJ16" s="25"/>
      <c r="AK16" s="25"/>
      <c r="AL16" s="25"/>
      <c r="AM16" s="14"/>
      <c r="AN16" s="15"/>
    </row>
    <row r="17" spans="1:39" x14ac:dyDescent="0.25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103</v>
      </c>
      <c r="B18" s="21">
        <v>41666</v>
      </c>
      <c r="C18" s="24">
        <v>0</v>
      </c>
      <c r="D18" s="24">
        <v>0</v>
      </c>
      <c r="E18" s="33">
        <v>0</v>
      </c>
      <c r="F18" s="24">
        <v>0</v>
      </c>
      <c r="G18" s="24" t="s">
        <v>19</v>
      </c>
      <c r="H18" s="24" t="s">
        <v>19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2">SUM(C18:P18)</f>
        <v>0</v>
      </c>
      <c r="R18" s="24">
        <v>885.7</v>
      </c>
      <c r="S18" s="39">
        <v>36</v>
      </c>
      <c r="T18" s="47">
        <v>285.89999999999998</v>
      </c>
      <c r="U18" s="47">
        <v>394.1</v>
      </c>
      <c r="V18" s="47" t="s">
        <v>19</v>
      </c>
      <c r="W18" s="47" t="s">
        <v>19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357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42" t="s">
        <v>103</v>
      </c>
      <c r="B19" s="21">
        <v>41696</v>
      </c>
      <c r="C19" s="24">
        <v>0</v>
      </c>
      <c r="D19" s="24">
        <v>18</v>
      </c>
      <c r="E19" s="33">
        <v>0</v>
      </c>
      <c r="F19" s="24">
        <v>0</v>
      </c>
      <c r="G19" s="24">
        <v>67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2"/>
        <v>85</v>
      </c>
      <c r="R19" s="24">
        <v>12.7</v>
      </c>
      <c r="S19" s="39">
        <v>521.70000000000005</v>
      </c>
      <c r="T19" s="47">
        <v>120.7</v>
      </c>
      <c r="U19" s="47">
        <v>499.1</v>
      </c>
      <c r="V19" s="47">
        <v>467.4</v>
      </c>
      <c r="W19" s="47">
        <v>0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367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42" t="s">
        <v>103</v>
      </c>
      <c r="B20" s="21">
        <v>41722</v>
      </c>
      <c r="C20" s="24" t="s">
        <v>19</v>
      </c>
      <c r="D20" s="24" t="s">
        <v>19</v>
      </c>
      <c r="E20" s="33">
        <v>0</v>
      </c>
      <c r="F20" s="24">
        <v>167</v>
      </c>
      <c r="G20" s="24">
        <v>124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2"/>
        <v>291</v>
      </c>
      <c r="R20" s="24" t="s">
        <v>19</v>
      </c>
      <c r="S20" s="24" t="s">
        <v>19</v>
      </c>
      <c r="T20" s="47">
        <v>634.9</v>
      </c>
      <c r="U20" s="47">
        <v>579.79999999999995</v>
      </c>
      <c r="V20" s="47">
        <v>514.1</v>
      </c>
      <c r="W20" s="47">
        <v>0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368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42" t="s">
        <v>103</v>
      </c>
      <c r="B21" s="21">
        <v>41723</v>
      </c>
      <c r="C21" s="24">
        <v>31</v>
      </c>
      <c r="D21" s="24">
        <v>57</v>
      </c>
      <c r="E21" s="24" t="s">
        <v>19</v>
      </c>
      <c r="F21" s="24" t="s">
        <v>19</v>
      </c>
      <c r="G21" s="24" t="s">
        <v>19</v>
      </c>
      <c r="H21" s="24" t="s">
        <v>19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2"/>
        <v>88</v>
      </c>
      <c r="R21" s="24">
        <v>653.1</v>
      </c>
      <c r="S21" s="39">
        <v>562.6</v>
      </c>
      <c r="T21" s="24" t="s">
        <v>19</v>
      </c>
      <c r="U21" s="24" t="s">
        <v>19</v>
      </c>
      <c r="V21" s="24" t="s">
        <v>19</v>
      </c>
      <c r="W21" s="24" t="s">
        <v>19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368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42" t="s">
        <v>103</v>
      </c>
      <c r="B22" s="21">
        <v>41750</v>
      </c>
      <c r="C22" s="24">
        <v>0</v>
      </c>
      <c r="D22" s="24" t="s">
        <v>19</v>
      </c>
      <c r="E22" s="24" t="s">
        <v>19</v>
      </c>
      <c r="F22" s="24" t="s">
        <v>19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2"/>
        <v>0</v>
      </c>
      <c r="R22" s="24">
        <v>652.1</v>
      </c>
      <c r="S22" s="47" t="s">
        <v>19</v>
      </c>
      <c r="T22" s="24" t="s">
        <v>19</v>
      </c>
      <c r="U22" s="24" t="s">
        <v>19</v>
      </c>
      <c r="V22" s="24" t="s">
        <v>19</v>
      </c>
      <c r="W22" s="24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/>
      <c r="AG22" s="25"/>
      <c r="AH22" s="25"/>
      <c r="AI22" s="25"/>
      <c r="AJ22" s="25"/>
      <c r="AK22" s="25"/>
      <c r="AL22" s="25"/>
      <c r="AM22" s="14"/>
    </row>
    <row r="23" spans="1:39" x14ac:dyDescent="0.25">
      <c r="A23" s="42" t="s">
        <v>103</v>
      </c>
      <c r="B23" s="21">
        <v>41751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2"/>
        <v>0</v>
      </c>
      <c r="R23" s="24" t="s">
        <v>19</v>
      </c>
      <c r="S23" s="39">
        <v>208.9</v>
      </c>
      <c r="T23" s="47">
        <v>440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5">
      <c r="A24" s="42" t="s">
        <v>103</v>
      </c>
      <c r="B24" s="21">
        <v>41752</v>
      </c>
      <c r="C24" s="24" t="s">
        <v>19</v>
      </c>
      <c r="D24" s="24" t="s">
        <v>19</v>
      </c>
      <c r="E24" s="24" t="s">
        <v>19</v>
      </c>
      <c r="F24" s="24">
        <v>0</v>
      </c>
      <c r="G24" s="24">
        <v>1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2"/>
        <v>1</v>
      </c>
      <c r="R24" s="24" t="s">
        <v>19</v>
      </c>
      <c r="S24" s="47" t="s">
        <v>19</v>
      </c>
      <c r="T24" s="24" t="s">
        <v>19</v>
      </c>
      <c r="U24" s="24">
        <v>276.2</v>
      </c>
      <c r="V24" s="24">
        <v>192.5</v>
      </c>
      <c r="W24" s="24">
        <v>280.39999999999998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373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42" t="s">
        <v>103</v>
      </c>
      <c r="B25" s="21">
        <v>41778</v>
      </c>
      <c r="C25" s="24" t="s">
        <v>19</v>
      </c>
      <c r="D25" s="24" t="s">
        <v>19</v>
      </c>
      <c r="E25" s="24" t="s">
        <v>19</v>
      </c>
      <c r="F25" s="24">
        <v>3</v>
      </c>
      <c r="G25" s="24">
        <v>2</v>
      </c>
      <c r="H25" s="24">
        <v>7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1" si="3">SUM(C25:P25)</f>
        <v>12</v>
      </c>
      <c r="R25" s="24" t="s">
        <v>19</v>
      </c>
      <c r="S25" s="47" t="s">
        <v>19</v>
      </c>
      <c r="T25" s="24" t="s">
        <v>19</v>
      </c>
      <c r="U25" s="47">
        <v>277</v>
      </c>
      <c r="V25" s="47">
        <v>91</v>
      </c>
      <c r="W25" s="47">
        <v>348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384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42" t="s">
        <v>103</v>
      </c>
      <c r="B26" s="21">
        <v>41780</v>
      </c>
      <c r="C26" s="24">
        <v>1</v>
      </c>
      <c r="D26" s="24">
        <v>0</v>
      </c>
      <c r="E26" s="24">
        <v>0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3"/>
        <v>1</v>
      </c>
      <c r="R26" s="47">
        <v>694</v>
      </c>
      <c r="S26" s="47">
        <v>206</v>
      </c>
      <c r="T26" s="47">
        <v>419</v>
      </c>
      <c r="U26" s="24" t="s">
        <v>19</v>
      </c>
      <c r="V26" s="24" t="s">
        <v>19</v>
      </c>
      <c r="W26" s="24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/>
      <c r="AG26" s="25"/>
      <c r="AH26" s="25"/>
      <c r="AI26" s="25"/>
      <c r="AJ26" s="25"/>
      <c r="AK26" s="25"/>
      <c r="AL26" s="25"/>
      <c r="AM26" s="14"/>
    </row>
    <row r="27" spans="1:39" x14ac:dyDescent="0.25">
      <c r="A27" s="42" t="s">
        <v>103</v>
      </c>
      <c r="B27" s="21">
        <v>41803</v>
      </c>
      <c r="C27" s="24" t="s">
        <v>19</v>
      </c>
      <c r="D27" s="24" t="s">
        <v>19</v>
      </c>
      <c r="E27" s="24" t="s">
        <v>19</v>
      </c>
      <c r="F27" s="24" t="s">
        <v>19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3"/>
        <v>0</v>
      </c>
      <c r="R27" s="24" t="s">
        <v>19</v>
      </c>
      <c r="S27" s="47" t="s">
        <v>19</v>
      </c>
      <c r="T27" s="24" t="s">
        <v>19</v>
      </c>
      <c r="U27" s="24" t="s">
        <v>19</v>
      </c>
      <c r="V27" s="47" t="s">
        <v>19</v>
      </c>
      <c r="W27" s="39">
        <v>483.7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/>
      <c r="AG27" s="25"/>
      <c r="AH27" s="25"/>
      <c r="AI27" s="25"/>
      <c r="AJ27" s="25"/>
      <c r="AK27" s="25"/>
      <c r="AL27" s="25"/>
      <c r="AM27" s="14"/>
    </row>
    <row r="28" spans="1:39" x14ac:dyDescent="0.25">
      <c r="A28" s="42" t="s">
        <v>103</v>
      </c>
      <c r="B28" s="21">
        <v>41814</v>
      </c>
      <c r="C28" s="24" t="s">
        <v>19</v>
      </c>
      <c r="D28" s="24">
        <v>0</v>
      </c>
      <c r="E28" s="24" t="s">
        <v>19</v>
      </c>
      <c r="F28" s="24">
        <v>2</v>
      </c>
      <c r="G28" s="24">
        <v>1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3"/>
        <v>3</v>
      </c>
      <c r="R28" s="24" t="s">
        <v>19</v>
      </c>
      <c r="S28" s="39">
        <v>0</v>
      </c>
      <c r="T28" s="24" t="s">
        <v>19</v>
      </c>
      <c r="U28" s="39">
        <v>594.1</v>
      </c>
      <c r="V28" s="39">
        <v>551.9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88" t="s">
        <v>390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42" t="s">
        <v>103</v>
      </c>
      <c r="B29" s="21">
        <v>41815</v>
      </c>
      <c r="C29" s="24">
        <v>0</v>
      </c>
      <c r="D29" s="24" t="s">
        <v>19</v>
      </c>
      <c r="E29" s="24">
        <v>0</v>
      </c>
      <c r="F29" s="24" t="s">
        <v>19</v>
      </c>
      <c r="G29" s="24" t="s">
        <v>19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3"/>
        <v>0</v>
      </c>
      <c r="R29" s="39">
        <v>871.8</v>
      </c>
      <c r="S29" s="47" t="s">
        <v>19</v>
      </c>
      <c r="T29" s="39">
        <v>732.2</v>
      </c>
      <c r="U29" s="24" t="s">
        <v>19</v>
      </c>
      <c r="V29" s="24" t="s">
        <v>19</v>
      </c>
      <c r="W29" s="24" t="s">
        <v>19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/>
      <c r="AG29" s="25"/>
      <c r="AH29" s="25"/>
      <c r="AI29" s="25"/>
      <c r="AJ29" s="25"/>
      <c r="AK29" s="25"/>
      <c r="AL29" s="25"/>
      <c r="AM29" s="14"/>
    </row>
    <row r="30" spans="1:39" x14ac:dyDescent="0.25">
      <c r="A30" s="42" t="s">
        <v>103</v>
      </c>
      <c r="B30" s="21">
        <v>41841</v>
      </c>
      <c r="C30" s="24">
        <v>0</v>
      </c>
      <c r="D30" s="24">
        <v>0</v>
      </c>
      <c r="E30" s="24">
        <v>0</v>
      </c>
      <c r="F30" s="24">
        <v>1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3"/>
        <v>1</v>
      </c>
      <c r="R30" s="39">
        <v>636.1</v>
      </c>
      <c r="S30" s="47" t="s">
        <v>19</v>
      </c>
      <c r="T30" s="39">
        <v>185.4</v>
      </c>
      <c r="U30" s="24">
        <v>244.1</v>
      </c>
      <c r="V30" s="24" t="s">
        <v>19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392</v>
      </c>
      <c r="AG30" s="25"/>
      <c r="AH30" s="25"/>
      <c r="AI30" s="25"/>
      <c r="AJ30" s="25"/>
      <c r="AK30" s="25"/>
      <c r="AL30" s="25"/>
      <c r="AM30" s="14"/>
    </row>
    <row r="31" spans="1:39" x14ac:dyDescent="0.25">
      <c r="A31" s="42" t="s">
        <v>103</v>
      </c>
      <c r="B31" s="21">
        <v>41843</v>
      </c>
      <c r="C31" s="24" t="s">
        <v>19</v>
      </c>
      <c r="D31" s="24" t="s">
        <v>19</v>
      </c>
      <c r="E31" s="24" t="s">
        <v>19</v>
      </c>
      <c r="F31" s="24" t="s">
        <v>19</v>
      </c>
      <c r="G31" s="24">
        <v>1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1</v>
      </c>
      <c r="R31" s="47" t="s">
        <v>19</v>
      </c>
      <c r="S31" s="47" t="s">
        <v>19</v>
      </c>
      <c r="T31" s="47" t="s">
        <v>19</v>
      </c>
      <c r="U31" s="24" t="s">
        <v>19</v>
      </c>
      <c r="V31" s="24">
        <v>208.8</v>
      </c>
      <c r="W31" s="24">
        <v>0.5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393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42" t="s">
        <v>103</v>
      </c>
      <c r="B32" s="21">
        <v>41869</v>
      </c>
      <c r="C32" s="24" t="s">
        <v>19</v>
      </c>
      <c r="D32" s="24" t="s">
        <v>19</v>
      </c>
      <c r="E32" s="24" t="s">
        <v>19</v>
      </c>
      <c r="F32" s="24">
        <v>0</v>
      </c>
      <c r="G32" s="24">
        <v>0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ref="Q32:Q38" si="4">SUM(C32:P32)</f>
        <v>0</v>
      </c>
      <c r="R32" s="47" t="s">
        <v>19</v>
      </c>
      <c r="S32" s="47" t="s">
        <v>19</v>
      </c>
      <c r="T32" s="47" t="s">
        <v>19</v>
      </c>
      <c r="U32" s="47">
        <v>0</v>
      </c>
      <c r="V32" s="47">
        <v>0</v>
      </c>
      <c r="W32" s="47">
        <v>0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396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42" t="s">
        <v>103</v>
      </c>
      <c r="B33" s="21">
        <v>41871</v>
      </c>
      <c r="C33" s="24">
        <v>0</v>
      </c>
      <c r="D33" s="24">
        <v>0</v>
      </c>
      <c r="E33" s="24" t="s">
        <v>19</v>
      </c>
      <c r="F33" s="24" t="s">
        <v>19</v>
      </c>
      <c r="G33" s="24" t="s">
        <v>19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4"/>
        <v>0</v>
      </c>
      <c r="R33" s="47">
        <v>628.70000000000005</v>
      </c>
      <c r="S33" s="47">
        <v>4.8</v>
      </c>
      <c r="T33" s="47" t="s">
        <v>19</v>
      </c>
      <c r="U33" s="24" t="s">
        <v>19</v>
      </c>
      <c r="V33" s="24" t="s">
        <v>19</v>
      </c>
      <c r="W33" s="24" t="s">
        <v>19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130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42" t="s">
        <v>103</v>
      </c>
      <c r="B34" s="21">
        <v>41904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4"/>
        <v>0</v>
      </c>
      <c r="R34" s="47" t="s">
        <v>19</v>
      </c>
      <c r="S34" s="47" t="s">
        <v>19</v>
      </c>
      <c r="T34" s="47">
        <v>0</v>
      </c>
      <c r="U34" s="47">
        <v>62</v>
      </c>
      <c r="V34" s="47">
        <v>2</v>
      </c>
      <c r="W34" s="47">
        <v>329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402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 t="s">
        <v>103</v>
      </c>
      <c r="B35" s="21">
        <v>41908</v>
      </c>
      <c r="C35" s="24">
        <v>0</v>
      </c>
      <c r="D35" s="24">
        <v>0</v>
      </c>
      <c r="E35" s="24" t="s">
        <v>19</v>
      </c>
      <c r="F35" s="24" t="s">
        <v>19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4"/>
        <v>0</v>
      </c>
      <c r="R35" s="47">
        <v>839</v>
      </c>
      <c r="S35" s="47">
        <v>46</v>
      </c>
      <c r="T35" s="24" t="s">
        <v>19</v>
      </c>
      <c r="U35" s="24" t="s">
        <v>19</v>
      </c>
      <c r="V35" s="24" t="s">
        <v>19</v>
      </c>
      <c r="W35" s="24" t="s">
        <v>19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403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42" t="s">
        <v>103</v>
      </c>
      <c r="B36" s="21">
        <v>41934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4"/>
        <v>0</v>
      </c>
      <c r="R36" s="47">
        <v>666</v>
      </c>
      <c r="S36" s="47">
        <v>126.4</v>
      </c>
      <c r="T36" s="24" t="s">
        <v>19</v>
      </c>
      <c r="U36" s="24">
        <v>181.4</v>
      </c>
      <c r="V36" s="24">
        <v>12.6</v>
      </c>
      <c r="W36" s="24">
        <v>29.2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407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103</v>
      </c>
      <c r="B37" s="21">
        <v>41960</v>
      </c>
      <c r="C37" s="24" t="s">
        <v>19</v>
      </c>
      <c r="D37" s="24" t="s">
        <v>19</v>
      </c>
      <c r="E37" s="24" t="s">
        <v>19</v>
      </c>
      <c r="F37" s="24">
        <v>1</v>
      </c>
      <c r="G37" s="24">
        <v>0</v>
      </c>
      <c r="H37" s="24"/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4"/>
        <v>1</v>
      </c>
      <c r="R37" s="47" t="s">
        <v>19</v>
      </c>
      <c r="S37" s="47">
        <v>0</v>
      </c>
      <c r="T37" s="47">
        <v>0</v>
      </c>
      <c r="U37" s="47">
        <v>426</v>
      </c>
      <c r="V37" s="47">
        <v>92</v>
      </c>
      <c r="W37" s="47">
        <v>0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30" t="s">
        <v>19</v>
      </c>
      <c r="AF37" s="88" t="s">
        <v>413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42" t="s">
        <v>103</v>
      </c>
      <c r="B38" s="21">
        <v>41962</v>
      </c>
      <c r="C38" s="24">
        <v>0</v>
      </c>
      <c r="D38" s="24" t="s">
        <v>19</v>
      </c>
      <c r="E38" s="24" t="s">
        <v>19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4"/>
        <v>0</v>
      </c>
      <c r="R38" s="47">
        <v>604</v>
      </c>
      <c r="S38" s="47">
        <v>0</v>
      </c>
      <c r="T38" s="47">
        <v>0</v>
      </c>
      <c r="U38" s="24" t="s">
        <v>19</v>
      </c>
      <c r="V38" s="24" t="s">
        <v>19</v>
      </c>
      <c r="W38" s="47">
        <v>0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30" t="s">
        <v>19</v>
      </c>
      <c r="AF38" s="88" t="s">
        <v>414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42" t="s">
        <v>103</v>
      </c>
      <c r="B39" s="21">
        <v>41989</v>
      </c>
      <c r="C39" s="24">
        <v>0</v>
      </c>
      <c r="D39" s="24" t="s">
        <v>19</v>
      </c>
      <c r="E39" s="24" t="s">
        <v>19</v>
      </c>
      <c r="F39" s="24">
        <v>0</v>
      </c>
      <c r="G39" s="24">
        <v>0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>SUM(C39:P39)</f>
        <v>0</v>
      </c>
      <c r="R39" s="47" t="s">
        <v>19</v>
      </c>
      <c r="S39" s="47">
        <v>0</v>
      </c>
      <c r="T39" s="47">
        <v>0</v>
      </c>
      <c r="U39" s="24">
        <v>514</v>
      </c>
      <c r="V39" s="24">
        <v>237</v>
      </c>
      <c r="W39" s="47">
        <v>26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30" t="s">
        <v>19</v>
      </c>
      <c r="AF39" s="88" t="s">
        <v>416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103</v>
      </c>
      <c r="B40" s="21">
        <v>41990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>SUM(C40:P40)</f>
        <v>0</v>
      </c>
      <c r="R40" s="47">
        <v>668</v>
      </c>
      <c r="S40" s="47">
        <v>0</v>
      </c>
      <c r="T40" s="47">
        <v>0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30" t="s">
        <v>19</v>
      </c>
      <c r="AF40" s="88" t="s">
        <v>417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25"/>
      <c r="B41" s="21"/>
      <c r="C41" s="24"/>
      <c r="D41" s="24"/>
      <c r="E41" s="3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65"/>
      <c r="R41" s="24"/>
      <c r="S41" s="39"/>
      <c r="T41" s="39"/>
      <c r="U41" s="39"/>
      <c r="V41" s="47"/>
      <c r="W41" s="47"/>
      <c r="X41" s="47"/>
      <c r="Y41" s="47"/>
      <c r="Z41" s="47"/>
      <c r="AA41" s="24"/>
      <c r="AB41" s="47"/>
      <c r="AC41" s="47"/>
      <c r="AD41" s="47"/>
      <c r="AE41" s="30"/>
      <c r="AF41" s="38"/>
      <c r="AG41" s="25"/>
      <c r="AH41" s="25"/>
      <c r="AI41" s="25"/>
      <c r="AJ41" s="25"/>
      <c r="AK41" s="25"/>
      <c r="AL41" s="25"/>
      <c r="AM41" s="14"/>
    </row>
    <row r="42" spans="1:39" x14ac:dyDescent="0.25">
      <c r="A42" s="25" t="s">
        <v>2</v>
      </c>
      <c r="B42" s="21">
        <v>41666</v>
      </c>
      <c r="C42" s="24">
        <v>0</v>
      </c>
      <c r="D42" s="24">
        <v>8</v>
      </c>
      <c r="E42" s="33">
        <v>14</v>
      </c>
      <c r="F42" s="24">
        <v>1</v>
      </c>
      <c r="G42" s="24">
        <v>0</v>
      </c>
      <c r="H42" s="24">
        <v>1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47" si="5">SUM(C42:P42)</f>
        <v>24</v>
      </c>
      <c r="R42" s="39">
        <v>0</v>
      </c>
      <c r="S42" s="39">
        <v>636.70000000000005</v>
      </c>
      <c r="T42" s="39">
        <v>294</v>
      </c>
      <c r="U42" s="39">
        <v>58.2</v>
      </c>
      <c r="V42" s="47">
        <v>0</v>
      </c>
      <c r="W42" s="47">
        <v>71.3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358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25" t="s">
        <v>2</v>
      </c>
      <c r="B43" s="21">
        <v>41688</v>
      </c>
      <c r="C43" s="24">
        <v>0</v>
      </c>
      <c r="D43" s="24">
        <v>32</v>
      </c>
      <c r="E43" s="33">
        <v>18</v>
      </c>
      <c r="F43" s="24">
        <v>6</v>
      </c>
      <c r="G43" s="24" t="s">
        <v>19</v>
      </c>
      <c r="H43" s="24">
        <v>26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5"/>
        <v>82</v>
      </c>
      <c r="R43" s="33">
        <v>1.9</v>
      </c>
      <c r="S43" s="39">
        <v>601</v>
      </c>
      <c r="T43" s="39">
        <v>326.39999999999998</v>
      </c>
      <c r="U43" s="39">
        <v>96</v>
      </c>
      <c r="V43" s="47">
        <v>0</v>
      </c>
      <c r="W43" s="47">
        <v>264.39999999999998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364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2</v>
      </c>
      <c r="B44" s="21">
        <v>41701</v>
      </c>
      <c r="C44" s="24">
        <v>0</v>
      </c>
      <c r="D44" s="24">
        <v>51</v>
      </c>
      <c r="E44" s="33">
        <v>49</v>
      </c>
      <c r="F44" s="24">
        <v>40</v>
      </c>
      <c r="G44" s="24" t="s">
        <v>19</v>
      </c>
      <c r="H44" s="24">
        <v>38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5"/>
        <v>178</v>
      </c>
      <c r="R44" s="33">
        <v>374</v>
      </c>
      <c r="S44" s="39">
        <v>721.1</v>
      </c>
      <c r="T44" s="39">
        <v>724.2</v>
      </c>
      <c r="U44" s="39">
        <v>400.2</v>
      </c>
      <c r="V44" s="47">
        <v>0</v>
      </c>
      <c r="W44" s="47">
        <v>568.9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371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 t="s">
        <v>2</v>
      </c>
      <c r="B45" s="21">
        <v>41731</v>
      </c>
      <c r="C45" s="24">
        <v>30</v>
      </c>
      <c r="D45" s="24">
        <v>20</v>
      </c>
      <c r="E45" s="33">
        <v>20</v>
      </c>
      <c r="F45" s="24">
        <v>30</v>
      </c>
      <c r="G45" s="24">
        <v>0</v>
      </c>
      <c r="H45" s="24">
        <v>8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5"/>
        <v>108</v>
      </c>
      <c r="R45" s="33">
        <v>34.299999999999997</v>
      </c>
      <c r="S45" s="39">
        <v>715</v>
      </c>
      <c r="T45" s="39">
        <v>710.3</v>
      </c>
      <c r="U45" s="39">
        <v>556.5</v>
      </c>
      <c r="V45" s="47">
        <v>94.6</v>
      </c>
      <c r="W45" s="47">
        <v>179.3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372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2</v>
      </c>
      <c r="B46" s="21">
        <v>41778</v>
      </c>
      <c r="C46" s="24">
        <v>0</v>
      </c>
      <c r="D46" s="24">
        <v>2</v>
      </c>
      <c r="E46" s="33">
        <v>3</v>
      </c>
      <c r="F46" s="24">
        <v>1</v>
      </c>
      <c r="G46" s="24">
        <v>4</v>
      </c>
      <c r="H46" s="24">
        <v>3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5"/>
        <v>13</v>
      </c>
      <c r="R46" s="39">
        <v>258</v>
      </c>
      <c r="S46" s="39">
        <v>733.7</v>
      </c>
      <c r="T46" s="39">
        <v>734.9</v>
      </c>
      <c r="U46" s="39">
        <v>708.4</v>
      </c>
      <c r="V46" s="47">
        <v>535.20000000000005</v>
      </c>
      <c r="W46" s="47">
        <v>370.4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377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2</v>
      </c>
      <c r="B47" s="21">
        <v>41814</v>
      </c>
      <c r="C47" s="24">
        <v>6</v>
      </c>
      <c r="D47" s="24">
        <v>4</v>
      </c>
      <c r="E47" s="33">
        <v>0</v>
      </c>
      <c r="F47" s="24">
        <v>2</v>
      </c>
      <c r="G47" s="24">
        <v>0</v>
      </c>
      <c r="H47" s="24">
        <v>1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5"/>
        <v>13</v>
      </c>
      <c r="R47" s="39">
        <v>69.400000000000006</v>
      </c>
      <c r="S47" s="47">
        <v>696.7</v>
      </c>
      <c r="T47" s="47">
        <v>712.5</v>
      </c>
      <c r="U47" s="47">
        <v>637</v>
      </c>
      <c r="V47" s="47">
        <v>327</v>
      </c>
      <c r="W47" s="47">
        <v>217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385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 t="s">
        <v>2</v>
      </c>
      <c r="B48" s="21">
        <v>41827</v>
      </c>
      <c r="C48" s="24">
        <v>6</v>
      </c>
      <c r="D48" s="24">
        <v>4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ref="Q48:Q53" si="6">SUM(C48:P48)</f>
        <v>10</v>
      </c>
      <c r="R48" s="39">
        <v>0</v>
      </c>
      <c r="S48" s="47">
        <v>253.8</v>
      </c>
      <c r="T48" s="47">
        <v>518.20000000000005</v>
      </c>
      <c r="U48" s="47">
        <v>381.9</v>
      </c>
      <c r="V48" s="47">
        <v>161.9</v>
      </c>
      <c r="W48" s="47">
        <v>30.4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391</v>
      </c>
      <c r="AG48" s="25"/>
      <c r="AH48" s="25"/>
      <c r="AI48" s="25"/>
      <c r="AJ48" s="25"/>
      <c r="AK48" s="25"/>
      <c r="AL48" s="25"/>
      <c r="AM48" s="14"/>
    </row>
    <row r="49" spans="1:39" x14ac:dyDescent="0.25">
      <c r="A49" s="42" t="s">
        <v>2</v>
      </c>
      <c r="B49" s="21">
        <v>41855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6"/>
        <v>0</v>
      </c>
      <c r="R49" s="39">
        <v>0</v>
      </c>
      <c r="S49" s="47">
        <v>489.1</v>
      </c>
      <c r="T49" s="47">
        <v>1.3</v>
      </c>
      <c r="U49" s="47">
        <v>3.1</v>
      </c>
      <c r="V49" s="47">
        <v>231.4</v>
      </c>
      <c r="W49" s="47">
        <v>0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394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42" t="s">
        <v>2</v>
      </c>
      <c r="B50" s="21">
        <v>41890</v>
      </c>
      <c r="C50" s="24">
        <v>1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6"/>
        <v>1</v>
      </c>
      <c r="R50" s="39">
        <v>0</v>
      </c>
      <c r="S50" s="47">
        <v>709.4</v>
      </c>
      <c r="T50" s="47">
        <v>248.5</v>
      </c>
      <c r="U50" s="47">
        <v>69.8</v>
      </c>
      <c r="V50" s="47">
        <v>5.4</v>
      </c>
      <c r="W50" s="47">
        <v>0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399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42" t="s">
        <v>2</v>
      </c>
      <c r="B51" s="21">
        <v>41919</v>
      </c>
      <c r="C51" s="24">
        <v>0</v>
      </c>
      <c r="D51" s="24">
        <v>0</v>
      </c>
      <c r="E51" s="33">
        <v>0</v>
      </c>
      <c r="F51" s="24">
        <v>0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6"/>
        <v>0</v>
      </c>
      <c r="R51" s="39">
        <v>1.2</v>
      </c>
      <c r="S51" s="47">
        <v>732.2</v>
      </c>
      <c r="T51" s="47">
        <v>192.9</v>
      </c>
      <c r="U51" s="47">
        <v>5.9</v>
      </c>
      <c r="V51" s="47">
        <v>3.2</v>
      </c>
      <c r="W51" s="47">
        <v>0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405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42" t="s">
        <v>2</v>
      </c>
      <c r="B52" s="21">
        <v>41946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6"/>
        <v>0</v>
      </c>
      <c r="R52" s="39">
        <v>0</v>
      </c>
      <c r="S52" s="47">
        <v>712.4</v>
      </c>
      <c r="T52" s="47">
        <v>342.3</v>
      </c>
      <c r="U52" s="47">
        <v>36</v>
      </c>
      <c r="V52" s="47">
        <v>4.7</v>
      </c>
      <c r="W52" s="47">
        <v>0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410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2</v>
      </c>
      <c r="B53" s="21">
        <v>41974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6"/>
        <v>0</v>
      </c>
      <c r="R53" s="39">
        <v>0</v>
      </c>
      <c r="S53" s="47">
        <v>383.7</v>
      </c>
      <c r="T53" s="47">
        <v>568.4</v>
      </c>
      <c r="U53" s="47">
        <v>112.1</v>
      </c>
      <c r="V53" s="47">
        <v>221.9</v>
      </c>
      <c r="W53" s="47">
        <v>178.8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411</v>
      </c>
      <c r="AG53" s="25"/>
      <c r="AH53" s="25"/>
      <c r="AI53" s="25"/>
      <c r="AJ53" s="25"/>
      <c r="AK53" s="25"/>
      <c r="AL53" s="25"/>
      <c r="AM53" s="14"/>
    </row>
    <row r="54" spans="1:39" x14ac:dyDescent="0.25">
      <c r="A54" s="25"/>
      <c r="B54" s="21"/>
      <c r="C54" s="24"/>
      <c r="D54" s="24"/>
      <c r="E54" s="3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5"/>
      <c r="R54" s="24"/>
      <c r="S54" s="39"/>
      <c r="T54" s="39"/>
      <c r="U54" s="39"/>
      <c r="V54" s="47"/>
      <c r="W54" s="47"/>
      <c r="X54" s="47"/>
      <c r="Y54" s="47"/>
      <c r="Z54" s="47"/>
      <c r="AA54" s="24"/>
      <c r="AB54" s="47"/>
      <c r="AC54" s="47"/>
      <c r="AD54" s="47"/>
      <c r="AE54" s="30"/>
      <c r="AF54" s="38"/>
      <c r="AG54" s="25"/>
      <c r="AH54" s="25"/>
      <c r="AI54" s="25"/>
      <c r="AJ54" s="25"/>
      <c r="AK54" s="25"/>
      <c r="AL54" s="25"/>
      <c r="AM54" s="14"/>
    </row>
    <row r="55" spans="1:39" x14ac:dyDescent="0.25">
      <c r="A55" s="25" t="s">
        <v>115</v>
      </c>
      <c r="B55" s="21">
        <v>41647</v>
      </c>
      <c r="C55" s="24">
        <v>0</v>
      </c>
      <c r="D55" s="24">
        <v>0</v>
      </c>
      <c r="E55" s="33">
        <v>1</v>
      </c>
      <c r="F55" s="24">
        <v>0</v>
      </c>
      <c r="G55" s="24">
        <v>0</v>
      </c>
      <c r="H55" s="24">
        <v>2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7">SUM(C55:P55)</f>
        <v>3</v>
      </c>
      <c r="R55" s="39">
        <v>0</v>
      </c>
      <c r="S55" s="39">
        <v>0</v>
      </c>
      <c r="T55" s="39">
        <v>353</v>
      </c>
      <c r="U55" s="39">
        <v>11</v>
      </c>
      <c r="V55" s="47">
        <v>20</v>
      </c>
      <c r="W55" s="47">
        <v>133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359</v>
      </c>
      <c r="AG55" s="25"/>
      <c r="AH55" s="25"/>
      <c r="AI55" s="25"/>
      <c r="AJ55" s="25"/>
      <c r="AK55" s="25"/>
      <c r="AL55" s="25"/>
      <c r="AM55" s="14"/>
    </row>
    <row r="56" spans="1:39" x14ac:dyDescent="0.25">
      <c r="A56" s="25" t="s">
        <v>115</v>
      </c>
      <c r="B56" s="21">
        <v>41662</v>
      </c>
      <c r="C56" s="24">
        <v>0</v>
      </c>
      <c r="D56" s="24">
        <v>0</v>
      </c>
      <c r="E56" s="33">
        <v>3</v>
      </c>
      <c r="F56" s="24">
        <v>0</v>
      </c>
      <c r="G56" s="24">
        <v>5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7"/>
        <v>9</v>
      </c>
      <c r="R56" s="39">
        <v>6</v>
      </c>
      <c r="S56" s="39">
        <v>6</v>
      </c>
      <c r="T56" s="39">
        <v>0</v>
      </c>
      <c r="U56" s="39">
        <v>293</v>
      </c>
      <c r="V56" s="47">
        <v>293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5">
      <c r="A57" s="25" t="s">
        <v>115</v>
      </c>
      <c r="B57" s="21">
        <v>41667</v>
      </c>
      <c r="C57" s="24">
        <v>0</v>
      </c>
      <c r="D57" s="24">
        <v>0</v>
      </c>
      <c r="E57" s="33">
        <v>0</v>
      </c>
      <c r="F57" s="24">
        <v>0</v>
      </c>
      <c r="G57" s="24">
        <v>1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7"/>
        <v>1</v>
      </c>
      <c r="R57" s="39">
        <v>27</v>
      </c>
      <c r="S57" s="39">
        <v>27</v>
      </c>
      <c r="T57" s="39">
        <v>0</v>
      </c>
      <c r="U57" s="39">
        <v>18</v>
      </c>
      <c r="V57" s="47">
        <v>18</v>
      </c>
      <c r="W57" s="47">
        <v>0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360</v>
      </c>
      <c r="AG57" s="25"/>
      <c r="AH57" s="25"/>
      <c r="AI57" s="25"/>
      <c r="AJ57" s="25"/>
      <c r="AK57" s="25"/>
      <c r="AL57" s="25"/>
      <c r="AM57" s="14"/>
    </row>
    <row r="58" spans="1:39" x14ac:dyDescent="0.25">
      <c r="A58" s="25" t="s">
        <v>115</v>
      </c>
      <c r="B58" s="21">
        <v>41682</v>
      </c>
      <c r="C58" s="24">
        <v>0</v>
      </c>
      <c r="D58" s="24">
        <v>0</v>
      </c>
      <c r="E58" s="33">
        <v>1</v>
      </c>
      <c r="F58" s="24">
        <v>0</v>
      </c>
      <c r="G58" s="24">
        <v>5</v>
      </c>
      <c r="H58" s="24">
        <v>5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7"/>
        <v>11</v>
      </c>
      <c r="R58" s="39">
        <v>6</v>
      </c>
      <c r="S58" s="39">
        <v>7</v>
      </c>
      <c r="T58" s="39">
        <v>0</v>
      </c>
      <c r="U58" s="39">
        <v>237</v>
      </c>
      <c r="V58" s="47">
        <v>241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5">
      <c r="A59" s="25" t="s">
        <v>115</v>
      </c>
      <c r="B59" s="21">
        <v>41689</v>
      </c>
      <c r="C59" s="24">
        <v>0</v>
      </c>
      <c r="D59" s="24">
        <v>0</v>
      </c>
      <c r="E59" s="33">
        <v>3</v>
      </c>
      <c r="F59" s="24">
        <v>7</v>
      </c>
      <c r="G59" s="24">
        <v>10</v>
      </c>
      <c r="H59" s="24">
        <v>7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7"/>
        <v>27</v>
      </c>
      <c r="R59" s="39">
        <v>16</v>
      </c>
      <c r="S59" s="39">
        <v>17</v>
      </c>
      <c r="T59" s="39">
        <v>0</v>
      </c>
      <c r="U59" s="39">
        <v>88</v>
      </c>
      <c r="V59" s="47">
        <v>89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5">
      <c r="A60" s="25" t="s">
        <v>115</v>
      </c>
      <c r="B60" s="21">
        <v>41697</v>
      </c>
      <c r="C60" s="24">
        <v>0</v>
      </c>
      <c r="D60" s="24">
        <v>9</v>
      </c>
      <c r="E60" s="33">
        <v>18</v>
      </c>
      <c r="F60" s="24">
        <v>1</v>
      </c>
      <c r="G60" s="24">
        <v>17</v>
      </c>
      <c r="H60" s="24">
        <v>24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7"/>
        <v>69</v>
      </c>
      <c r="R60" s="39">
        <v>0</v>
      </c>
      <c r="S60" s="39">
        <v>0</v>
      </c>
      <c r="T60" s="39">
        <v>0</v>
      </c>
      <c r="U60" s="39">
        <v>171</v>
      </c>
      <c r="V60" s="47">
        <v>171</v>
      </c>
      <c r="W60" s="47">
        <v>0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5">
      <c r="A61" s="25" t="s">
        <v>115</v>
      </c>
      <c r="B61" s="21">
        <v>41703</v>
      </c>
      <c r="C61" s="24">
        <v>0</v>
      </c>
      <c r="D61" s="24">
        <v>5</v>
      </c>
      <c r="E61" s="33">
        <v>1</v>
      </c>
      <c r="F61" s="24">
        <v>2</v>
      </c>
      <c r="G61" s="24">
        <v>3</v>
      </c>
      <c r="H61" s="24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ref="Q61:Q68" si="8">SUM(C61:P61)</f>
        <v>14</v>
      </c>
      <c r="R61" s="39">
        <v>108</v>
      </c>
      <c r="S61" s="39">
        <v>113</v>
      </c>
      <c r="T61" s="39">
        <v>125</v>
      </c>
      <c r="U61" s="39">
        <v>58</v>
      </c>
      <c r="V61" s="47">
        <v>0</v>
      </c>
      <c r="W61" s="47">
        <v>24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5">
      <c r="A62" s="25" t="s">
        <v>115</v>
      </c>
      <c r="B62" s="21">
        <v>41709</v>
      </c>
      <c r="C62" s="24">
        <v>0</v>
      </c>
      <c r="D62" s="24">
        <v>23</v>
      </c>
      <c r="E62" s="33">
        <v>6</v>
      </c>
      <c r="F62" s="24">
        <v>45</v>
      </c>
      <c r="G62" s="24">
        <v>16</v>
      </c>
      <c r="H62" s="24">
        <v>25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8"/>
        <v>115</v>
      </c>
      <c r="R62" s="39">
        <v>144</v>
      </c>
      <c r="S62" s="39">
        <v>144</v>
      </c>
      <c r="T62" s="39">
        <v>144</v>
      </c>
      <c r="U62" s="39">
        <v>138</v>
      </c>
      <c r="V62" s="47">
        <v>101</v>
      </c>
      <c r="W62" s="47">
        <v>136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5">
      <c r="A63" s="25" t="s">
        <v>115</v>
      </c>
      <c r="B63" s="21">
        <v>41717</v>
      </c>
      <c r="C63" s="24">
        <v>0</v>
      </c>
      <c r="D63" s="24">
        <v>60</v>
      </c>
      <c r="E63" s="33">
        <v>8</v>
      </c>
      <c r="F63" s="24">
        <v>78</v>
      </c>
      <c r="G63" s="24">
        <v>46</v>
      </c>
      <c r="H63" s="24">
        <v>46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8"/>
        <v>238</v>
      </c>
      <c r="R63" s="39">
        <v>187</v>
      </c>
      <c r="S63" s="39">
        <v>180</v>
      </c>
      <c r="T63" s="39">
        <v>191</v>
      </c>
      <c r="U63" s="39">
        <v>168</v>
      </c>
      <c r="V63" s="47">
        <v>45</v>
      </c>
      <c r="W63" s="47">
        <v>89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5">
      <c r="A64" s="25" t="s">
        <v>115</v>
      </c>
      <c r="B64" s="21">
        <v>41723</v>
      </c>
      <c r="C64" s="24">
        <v>71</v>
      </c>
      <c r="D64" s="24">
        <v>19</v>
      </c>
      <c r="E64" s="33">
        <v>29</v>
      </c>
      <c r="F64" s="24">
        <v>17</v>
      </c>
      <c r="G64" s="24">
        <v>2</v>
      </c>
      <c r="H64" s="24">
        <v>1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8"/>
        <v>139</v>
      </c>
      <c r="R64" s="39">
        <v>135</v>
      </c>
      <c r="S64" s="39">
        <v>137</v>
      </c>
      <c r="T64" s="39">
        <v>141</v>
      </c>
      <c r="U64" s="39">
        <v>123</v>
      </c>
      <c r="V64" s="47">
        <v>0</v>
      </c>
      <c r="W64" s="47">
        <v>28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 t="s">
        <v>369</v>
      </c>
      <c r="AG64" s="25"/>
      <c r="AH64" s="25"/>
      <c r="AI64" s="25"/>
      <c r="AJ64" s="25"/>
      <c r="AK64" s="25"/>
      <c r="AL64" s="25"/>
      <c r="AM64" s="14"/>
    </row>
    <row r="65" spans="1:39" x14ac:dyDescent="0.25">
      <c r="A65" s="25" t="s">
        <v>115</v>
      </c>
      <c r="B65" s="21">
        <v>41732</v>
      </c>
      <c r="C65" s="24">
        <v>0</v>
      </c>
      <c r="D65" s="24">
        <v>12</v>
      </c>
      <c r="E65" s="33">
        <v>7</v>
      </c>
      <c r="F65" s="24">
        <v>4</v>
      </c>
      <c r="G65" s="24">
        <v>6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8"/>
        <v>29</v>
      </c>
      <c r="R65" s="39">
        <v>180</v>
      </c>
      <c r="S65" s="39">
        <v>180</v>
      </c>
      <c r="T65" s="39">
        <v>179</v>
      </c>
      <c r="U65" s="39">
        <v>146</v>
      </c>
      <c r="V65" s="47">
        <v>26</v>
      </c>
      <c r="W65" s="47">
        <v>90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374</v>
      </c>
      <c r="AG65" s="25"/>
      <c r="AH65" s="25"/>
      <c r="AI65" s="25"/>
      <c r="AJ65" s="25"/>
      <c r="AK65" s="25"/>
      <c r="AL65" s="25"/>
      <c r="AM65" s="14"/>
    </row>
    <row r="66" spans="1:39" x14ac:dyDescent="0.25">
      <c r="A66" s="25" t="s">
        <v>115</v>
      </c>
      <c r="B66" s="21">
        <v>41739</v>
      </c>
      <c r="C66" s="24">
        <v>0</v>
      </c>
      <c r="D66" s="24">
        <v>1</v>
      </c>
      <c r="E66" s="33">
        <v>1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8"/>
        <v>2</v>
      </c>
      <c r="R66" s="39">
        <v>163</v>
      </c>
      <c r="S66" s="39">
        <v>168</v>
      </c>
      <c r="T66" s="39">
        <v>149</v>
      </c>
      <c r="U66" s="39">
        <v>20</v>
      </c>
      <c r="V66" s="47">
        <v>27</v>
      </c>
      <c r="W66" s="47">
        <v>0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5">
      <c r="A67" s="25" t="s">
        <v>115</v>
      </c>
      <c r="B67" s="21">
        <v>41745</v>
      </c>
      <c r="C67" s="24">
        <v>0</v>
      </c>
      <c r="D67" s="24">
        <v>0</v>
      </c>
      <c r="E67" s="33">
        <v>1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8"/>
        <v>1</v>
      </c>
      <c r="R67" s="39">
        <v>144</v>
      </c>
      <c r="S67" s="39">
        <v>144</v>
      </c>
      <c r="T67" s="39">
        <v>142</v>
      </c>
      <c r="U67" s="39">
        <v>102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374</v>
      </c>
      <c r="AG67" s="25"/>
      <c r="AH67" s="25"/>
      <c r="AI67" s="25"/>
      <c r="AJ67" s="25"/>
      <c r="AK67" s="25"/>
      <c r="AL67" s="25"/>
      <c r="AM67" s="14"/>
    </row>
    <row r="68" spans="1:39" x14ac:dyDescent="0.25">
      <c r="A68" s="25" t="s">
        <v>115</v>
      </c>
      <c r="B68" s="21">
        <v>41752</v>
      </c>
      <c r="C68" s="24">
        <v>0</v>
      </c>
      <c r="D68" s="24">
        <v>0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8"/>
        <v>0</v>
      </c>
      <c r="R68" s="39">
        <v>168</v>
      </c>
      <c r="S68" s="39">
        <v>168</v>
      </c>
      <c r="T68" s="39">
        <v>160</v>
      </c>
      <c r="U68" s="39">
        <v>53</v>
      </c>
      <c r="V68" s="47">
        <v>0</v>
      </c>
      <c r="W68" s="47">
        <v>1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375</v>
      </c>
      <c r="AG68" s="25"/>
      <c r="AH68" s="25"/>
      <c r="AI68" s="25"/>
      <c r="AJ68" s="25"/>
      <c r="AK68" s="25"/>
      <c r="AL68" s="25"/>
      <c r="AM68" s="14"/>
    </row>
    <row r="69" spans="1:39" x14ac:dyDescent="0.25">
      <c r="A69" s="25" t="s">
        <v>115</v>
      </c>
      <c r="B69" s="21">
        <v>41767</v>
      </c>
      <c r="C69" s="24">
        <v>0</v>
      </c>
      <c r="D69" s="24">
        <v>1</v>
      </c>
      <c r="E69" s="33">
        <v>1</v>
      </c>
      <c r="F69" s="24">
        <v>3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ref="Q69:Q77" si="9">SUM(C69:P69)</f>
        <v>5</v>
      </c>
      <c r="R69" s="39">
        <v>192</v>
      </c>
      <c r="S69" s="39">
        <v>192</v>
      </c>
      <c r="T69" s="39">
        <v>192</v>
      </c>
      <c r="U69" s="39">
        <v>121</v>
      </c>
      <c r="V69" s="47">
        <v>10</v>
      </c>
      <c r="W69" s="47">
        <v>24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378</v>
      </c>
      <c r="AG69" s="25"/>
      <c r="AH69" s="25"/>
      <c r="AI69" s="25"/>
      <c r="AJ69" s="25"/>
      <c r="AK69" s="25"/>
      <c r="AL69" s="25"/>
      <c r="AM69" s="14"/>
    </row>
    <row r="70" spans="1:39" x14ac:dyDescent="0.25">
      <c r="A70" s="25" t="s">
        <v>115</v>
      </c>
      <c r="B70" s="21">
        <v>41773</v>
      </c>
      <c r="C70" s="24">
        <v>0</v>
      </c>
      <c r="D70" s="24">
        <v>10</v>
      </c>
      <c r="E70" s="33">
        <v>20</v>
      </c>
      <c r="F70" s="24">
        <v>16</v>
      </c>
      <c r="G70" s="24">
        <v>5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9"/>
        <v>52</v>
      </c>
      <c r="R70" s="39">
        <v>103</v>
      </c>
      <c r="S70" s="39">
        <v>132</v>
      </c>
      <c r="T70" s="39">
        <v>141</v>
      </c>
      <c r="U70" s="39">
        <v>115</v>
      </c>
      <c r="V70" s="47">
        <v>0</v>
      </c>
      <c r="W70" s="47">
        <v>24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379</v>
      </c>
      <c r="AG70" s="25"/>
      <c r="AH70" s="25"/>
      <c r="AI70" s="25"/>
      <c r="AJ70" s="25"/>
      <c r="AK70" s="25"/>
      <c r="AL70" s="25"/>
      <c r="AM70" s="14"/>
    </row>
    <row r="71" spans="1:39" x14ac:dyDescent="0.25">
      <c r="A71" s="25" t="s">
        <v>115</v>
      </c>
      <c r="B71" s="21">
        <v>41780</v>
      </c>
      <c r="C71" s="24">
        <v>0</v>
      </c>
      <c r="D71" s="24">
        <v>3</v>
      </c>
      <c r="E71" s="33">
        <v>2</v>
      </c>
      <c r="F71" s="24">
        <v>2</v>
      </c>
      <c r="G71" s="24">
        <v>1</v>
      </c>
      <c r="H71" s="24">
        <v>1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9"/>
        <v>9</v>
      </c>
      <c r="R71" s="39">
        <v>133</v>
      </c>
      <c r="S71" s="39">
        <v>164</v>
      </c>
      <c r="T71" s="39">
        <v>168</v>
      </c>
      <c r="U71" s="39">
        <v>121</v>
      </c>
      <c r="V71" s="47">
        <v>17</v>
      </c>
      <c r="W71" s="47">
        <v>132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380</v>
      </c>
      <c r="AG71" s="25"/>
      <c r="AH71" s="25"/>
      <c r="AI71" s="25"/>
      <c r="AJ71" s="25"/>
      <c r="AK71" s="25"/>
      <c r="AL71" s="25"/>
      <c r="AM71" s="14"/>
    </row>
    <row r="72" spans="1:39" x14ac:dyDescent="0.25">
      <c r="A72" s="25" t="s">
        <v>115</v>
      </c>
      <c r="B72" s="21">
        <v>41794</v>
      </c>
      <c r="C72" s="24">
        <v>0</v>
      </c>
      <c r="D72" s="24">
        <v>8</v>
      </c>
      <c r="E72" s="33">
        <v>5</v>
      </c>
      <c r="F72" s="24">
        <v>4</v>
      </c>
      <c r="G72" s="24">
        <v>7</v>
      </c>
      <c r="H72" s="24">
        <v>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9"/>
        <v>29</v>
      </c>
      <c r="R72" s="39">
        <v>333</v>
      </c>
      <c r="S72" s="39">
        <v>332</v>
      </c>
      <c r="T72" s="39">
        <v>334</v>
      </c>
      <c r="U72" s="39">
        <v>336</v>
      </c>
      <c r="V72" s="47">
        <v>211</v>
      </c>
      <c r="W72" s="47">
        <v>326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388</v>
      </c>
      <c r="AG72" s="25"/>
      <c r="AH72" s="25"/>
      <c r="AI72" s="25"/>
      <c r="AJ72" s="25"/>
      <c r="AK72" s="25"/>
      <c r="AL72" s="25"/>
      <c r="AM72" s="14"/>
    </row>
    <row r="73" spans="1:39" x14ac:dyDescent="0.25">
      <c r="A73" s="25" t="s">
        <v>115</v>
      </c>
      <c r="B73" s="21">
        <v>41801</v>
      </c>
      <c r="C73" s="24">
        <v>1</v>
      </c>
      <c r="D73" s="24">
        <v>1</v>
      </c>
      <c r="E73" s="33">
        <v>1</v>
      </c>
      <c r="F73" s="24">
        <v>3</v>
      </c>
      <c r="G73" s="24">
        <v>4</v>
      </c>
      <c r="H73" s="24">
        <v>1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9"/>
        <v>11</v>
      </c>
      <c r="R73" s="39">
        <v>168</v>
      </c>
      <c r="S73" s="39">
        <v>168</v>
      </c>
      <c r="T73" s="39">
        <v>168</v>
      </c>
      <c r="U73" s="39">
        <v>168</v>
      </c>
      <c r="V73" s="47">
        <v>4</v>
      </c>
      <c r="W73" s="47">
        <v>85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389</v>
      </c>
      <c r="AG73" s="25"/>
      <c r="AH73" s="25"/>
      <c r="AI73" s="25"/>
      <c r="AJ73" s="25"/>
      <c r="AK73" s="25"/>
      <c r="AL73" s="25"/>
      <c r="AM73" s="14"/>
    </row>
    <row r="74" spans="1:39" x14ac:dyDescent="0.25">
      <c r="A74" s="25" t="s">
        <v>115</v>
      </c>
      <c r="B74" s="21">
        <v>41809</v>
      </c>
      <c r="C74" s="24">
        <v>1</v>
      </c>
      <c r="D74" s="24">
        <v>1</v>
      </c>
      <c r="E74" s="33">
        <v>1</v>
      </c>
      <c r="F74" s="24">
        <v>2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9"/>
        <v>5</v>
      </c>
      <c r="R74" s="39">
        <v>190</v>
      </c>
      <c r="S74" s="39">
        <v>189</v>
      </c>
      <c r="T74" s="39">
        <v>189</v>
      </c>
      <c r="U74" s="39">
        <v>81</v>
      </c>
      <c r="V74" s="47">
        <v>5</v>
      </c>
      <c r="W74" s="47">
        <v>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/>
      <c r="AG74" s="25"/>
      <c r="AH74" s="25"/>
      <c r="AI74" s="25"/>
      <c r="AJ74" s="25"/>
      <c r="AK74" s="25"/>
      <c r="AL74" s="25"/>
      <c r="AM74" s="14"/>
    </row>
    <row r="75" spans="1:39" x14ac:dyDescent="0.25">
      <c r="A75" s="25" t="s">
        <v>115</v>
      </c>
      <c r="B75" s="21">
        <v>41821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9"/>
        <v>0</v>
      </c>
      <c r="R75" s="39">
        <v>288</v>
      </c>
      <c r="S75" s="39">
        <v>287</v>
      </c>
      <c r="T75" s="39">
        <v>261</v>
      </c>
      <c r="U75" s="39">
        <v>59</v>
      </c>
      <c r="V75" s="47">
        <v>0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5">
      <c r="A76" s="25" t="s">
        <v>115</v>
      </c>
      <c r="B76" s="21">
        <v>41832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9"/>
        <v>0</v>
      </c>
      <c r="R76" s="39">
        <v>253</v>
      </c>
      <c r="S76" s="39">
        <v>249</v>
      </c>
      <c r="T76" s="39">
        <v>99</v>
      </c>
      <c r="U76" s="39">
        <v>38</v>
      </c>
      <c r="V76" s="47">
        <v>0</v>
      </c>
      <c r="W76" s="47">
        <v>2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5">
      <c r="A77" s="25" t="s">
        <v>115</v>
      </c>
      <c r="B77" s="21">
        <v>41838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si="9"/>
        <v>0</v>
      </c>
      <c r="R77" s="39">
        <v>144</v>
      </c>
      <c r="S77" s="39">
        <v>137</v>
      </c>
      <c r="T77" s="39">
        <v>0</v>
      </c>
      <c r="U77" s="39">
        <v>7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5">
      <c r="A78" s="25" t="s">
        <v>115</v>
      </c>
      <c r="B78" s="21">
        <v>41846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ref="Q78:Q85" si="10">SUM(C78:P78)</f>
        <v>0</v>
      </c>
      <c r="R78" s="39">
        <v>153</v>
      </c>
      <c r="S78" s="39">
        <v>173</v>
      </c>
      <c r="T78" s="39">
        <v>0</v>
      </c>
      <c r="U78" s="39">
        <v>11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5">
      <c r="A79" s="25" t="s">
        <v>115</v>
      </c>
      <c r="B79" s="21">
        <v>41852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10"/>
        <v>0</v>
      </c>
      <c r="R79" s="39">
        <v>0</v>
      </c>
      <c r="S79" s="39">
        <v>143</v>
      </c>
      <c r="T79" s="39">
        <v>0</v>
      </c>
      <c r="U79" s="39">
        <v>57</v>
      </c>
      <c r="V79" s="47">
        <v>0</v>
      </c>
      <c r="W79" s="47">
        <v>17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5">
      <c r="A80" s="25" t="s">
        <v>115</v>
      </c>
      <c r="B80" s="21">
        <v>41860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10"/>
        <v>0</v>
      </c>
      <c r="R80" s="39">
        <v>12</v>
      </c>
      <c r="S80" s="39">
        <v>183</v>
      </c>
      <c r="T80" s="39">
        <v>0</v>
      </c>
      <c r="U80" s="39">
        <v>48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5">
      <c r="A81" s="25" t="s">
        <v>115</v>
      </c>
      <c r="B81" s="21">
        <v>41873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10"/>
        <v>0</v>
      </c>
      <c r="R81" s="39">
        <v>152</v>
      </c>
      <c r="S81" s="39">
        <v>28</v>
      </c>
      <c r="T81" s="39">
        <v>0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5">
      <c r="A82" s="25" t="s">
        <v>115</v>
      </c>
      <c r="B82" s="21">
        <v>41878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10"/>
        <v>0</v>
      </c>
      <c r="R82" s="39">
        <v>120</v>
      </c>
      <c r="S82" s="39">
        <v>16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5">
      <c r="A83" s="25" t="s">
        <v>115</v>
      </c>
      <c r="B83" s="21">
        <v>41888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10"/>
        <v>0</v>
      </c>
      <c r="R83" s="39">
        <v>240</v>
      </c>
      <c r="S83" s="39">
        <v>91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5">
      <c r="A84" s="25" t="s">
        <v>115</v>
      </c>
      <c r="B84" s="21">
        <v>41903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10"/>
        <v>0</v>
      </c>
      <c r="R84" s="39">
        <v>360</v>
      </c>
      <c r="S84" s="39">
        <v>209</v>
      </c>
      <c r="T84" s="39">
        <v>0</v>
      </c>
      <c r="U84" s="39">
        <v>0</v>
      </c>
      <c r="V84" s="47">
        <v>0</v>
      </c>
      <c r="W84" s="47">
        <v>0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5">
      <c r="A85" s="25" t="s">
        <v>115</v>
      </c>
      <c r="B85" s="21">
        <v>41908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10"/>
        <v>0</v>
      </c>
      <c r="R85" s="39">
        <v>120</v>
      </c>
      <c r="S85" s="39">
        <v>31</v>
      </c>
      <c r="T85" s="39">
        <v>0</v>
      </c>
      <c r="U85" s="39">
        <v>0</v>
      </c>
      <c r="V85" s="47">
        <v>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5">
      <c r="A86" s="25" t="s">
        <v>115</v>
      </c>
      <c r="B86" s="21">
        <v>41922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ref="Q86:Q92" si="11">SUM(C86:P86)</f>
        <v>0</v>
      </c>
      <c r="R86" s="39">
        <v>336</v>
      </c>
      <c r="S86" s="39">
        <v>64</v>
      </c>
      <c r="T86" s="39">
        <v>0</v>
      </c>
      <c r="U86" s="39">
        <v>0</v>
      </c>
      <c r="V86" s="47">
        <v>0</v>
      </c>
      <c r="W86" s="47">
        <v>4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5">
      <c r="A87" s="25" t="s">
        <v>115</v>
      </c>
      <c r="B87" s="21">
        <v>41931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11"/>
        <v>0</v>
      </c>
      <c r="R87" s="39">
        <v>216</v>
      </c>
      <c r="S87" s="39">
        <v>35</v>
      </c>
      <c r="T87" s="39">
        <v>0</v>
      </c>
      <c r="U87" s="39">
        <v>0</v>
      </c>
      <c r="V87" s="47">
        <v>0</v>
      </c>
      <c r="W87" s="47">
        <v>0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5">
      <c r="A88" s="25" t="s">
        <v>115</v>
      </c>
      <c r="B88" s="21">
        <v>41938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11"/>
        <v>0</v>
      </c>
      <c r="R88" s="39">
        <v>168</v>
      </c>
      <c r="S88" s="39">
        <v>46</v>
      </c>
      <c r="T88" s="39">
        <v>0</v>
      </c>
      <c r="U88" s="39">
        <v>1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5">
      <c r="A89" s="42" t="s">
        <v>115</v>
      </c>
      <c r="B89" s="21">
        <v>41944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11"/>
        <v>0</v>
      </c>
      <c r="R89" s="39">
        <v>144</v>
      </c>
      <c r="S89" s="39">
        <v>62</v>
      </c>
      <c r="T89" s="39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5">
      <c r="A90" s="42" t="s">
        <v>115</v>
      </c>
      <c r="B90" s="21">
        <v>41956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11"/>
        <v>0</v>
      </c>
      <c r="R90" s="39">
        <v>288</v>
      </c>
      <c r="S90" s="39">
        <v>13</v>
      </c>
      <c r="T90" s="39">
        <v>0</v>
      </c>
      <c r="U90" s="39">
        <v>132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5">
      <c r="A91" s="42" t="s">
        <v>115</v>
      </c>
      <c r="B91" s="21">
        <v>41963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11"/>
        <v>0</v>
      </c>
      <c r="R91" s="39">
        <v>127</v>
      </c>
      <c r="S91" s="39">
        <v>0</v>
      </c>
      <c r="T91" s="39">
        <v>0</v>
      </c>
      <c r="U91" s="39">
        <v>45</v>
      </c>
      <c r="V91" s="47">
        <v>25</v>
      </c>
      <c r="W91" s="47">
        <v>3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5">
      <c r="A92" s="42" t="s">
        <v>115</v>
      </c>
      <c r="B92" s="21">
        <v>41968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11"/>
        <v>0</v>
      </c>
      <c r="R92" s="39">
        <v>116</v>
      </c>
      <c r="S92" s="39">
        <v>8</v>
      </c>
      <c r="T92" s="39">
        <v>0</v>
      </c>
      <c r="U92" s="39">
        <v>31</v>
      </c>
      <c r="V92" s="47">
        <v>0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5">
      <c r="A93" s="42" t="s">
        <v>115</v>
      </c>
      <c r="B93" s="21">
        <v>42342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123</v>
      </c>
      <c r="S93" s="39">
        <v>186</v>
      </c>
      <c r="T93" s="39">
        <v>0</v>
      </c>
      <c r="U93" s="39">
        <v>60</v>
      </c>
      <c r="V93" s="47">
        <v>0</v>
      </c>
      <c r="W93" s="47">
        <v>53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5">
      <c r="A94" s="42" t="s">
        <v>115</v>
      </c>
      <c r="B94" s="21">
        <v>42349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161</v>
      </c>
      <c r="T94" s="39">
        <v>0</v>
      </c>
      <c r="U94" s="39">
        <v>13</v>
      </c>
      <c r="V94" s="47">
        <v>0</v>
      </c>
      <c r="W94" s="47">
        <v>114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5">
      <c r="A95" s="42" t="s">
        <v>115</v>
      </c>
      <c r="B95" s="21">
        <v>42356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0</v>
      </c>
      <c r="S95" s="39">
        <v>151</v>
      </c>
      <c r="T95" s="39">
        <v>0</v>
      </c>
      <c r="U95" s="39">
        <v>77</v>
      </c>
      <c r="V95" s="47">
        <v>0</v>
      </c>
      <c r="W95" s="47">
        <v>75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5">
      <c r="A96" s="42" t="s">
        <v>115</v>
      </c>
      <c r="B96" s="21">
        <v>42361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0</v>
      </c>
      <c r="R96" s="39">
        <v>120</v>
      </c>
      <c r="S96" s="39">
        <v>98</v>
      </c>
      <c r="T96" s="39">
        <v>0</v>
      </c>
      <c r="U96" s="39">
        <v>26</v>
      </c>
      <c r="V96" s="47">
        <v>0</v>
      </c>
      <c r="W96" s="47">
        <v>18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5">
      <c r="A97" s="42"/>
      <c r="B97" s="21"/>
      <c r="C97" s="24"/>
      <c r="D97" s="24"/>
      <c r="E97" s="33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65"/>
      <c r="R97" s="39"/>
      <c r="S97" s="39"/>
      <c r="T97" s="39"/>
      <c r="U97" s="39"/>
      <c r="V97" s="47"/>
      <c r="W97" s="47"/>
      <c r="X97" s="47"/>
      <c r="Y97" s="47"/>
      <c r="Z97" s="47"/>
      <c r="AA97" s="47"/>
      <c r="AB97" s="47"/>
      <c r="AC97" s="47"/>
      <c r="AD97" s="47"/>
      <c r="AE97" s="30"/>
      <c r="AF97" s="38"/>
      <c r="AG97" s="25"/>
      <c r="AH97" s="25"/>
      <c r="AI97" s="25"/>
      <c r="AJ97" s="25"/>
      <c r="AK97" s="25"/>
      <c r="AL97" s="25"/>
      <c r="AM97" s="14"/>
    </row>
    <row r="98" spans="1:39" x14ac:dyDescent="0.25">
      <c r="A98" s="42" t="s">
        <v>15</v>
      </c>
      <c r="B98" s="21">
        <v>41668</v>
      </c>
      <c r="C98" s="24" t="s">
        <v>19</v>
      </c>
      <c r="D98" s="24">
        <v>0</v>
      </c>
      <c r="E98" s="33">
        <v>11</v>
      </c>
      <c r="F98" s="24">
        <v>1</v>
      </c>
      <c r="G98" s="24">
        <v>5</v>
      </c>
      <c r="H98" s="24" t="s">
        <v>19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4" si="12">SUM(C98:P98)</f>
        <v>17</v>
      </c>
      <c r="R98" s="47" t="s">
        <v>19</v>
      </c>
      <c r="S98" s="39">
        <v>14.7</v>
      </c>
      <c r="T98" s="39">
        <v>434.2</v>
      </c>
      <c r="U98" s="39">
        <v>107.6</v>
      </c>
      <c r="V98" s="47">
        <v>851.8</v>
      </c>
      <c r="W98" s="47" t="s">
        <v>19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362</v>
      </c>
      <c r="AG98" s="25"/>
      <c r="AH98" s="25"/>
      <c r="AI98" s="25"/>
      <c r="AJ98" s="25"/>
      <c r="AK98" s="25"/>
      <c r="AL98" s="25"/>
      <c r="AM98" s="14"/>
    </row>
    <row r="99" spans="1:39" x14ac:dyDescent="0.25">
      <c r="A99" s="42" t="s">
        <v>15</v>
      </c>
      <c r="B99" s="21">
        <v>41695</v>
      </c>
      <c r="C99" s="24">
        <v>7</v>
      </c>
      <c r="D99" s="24">
        <v>89</v>
      </c>
      <c r="E99" s="33">
        <v>53</v>
      </c>
      <c r="F99" s="24">
        <v>0</v>
      </c>
      <c r="G99" s="24">
        <v>0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2"/>
        <v>205</v>
      </c>
      <c r="R99" s="47">
        <v>25.3</v>
      </c>
      <c r="S99" s="39">
        <v>357.4</v>
      </c>
      <c r="T99" s="39">
        <v>416.7</v>
      </c>
      <c r="U99" s="39">
        <v>2.9</v>
      </c>
      <c r="V99" s="47">
        <v>239</v>
      </c>
      <c r="W99" s="47">
        <v>138.30000000000001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365</v>
      </c>
      <c r="AG99" s="25"/>
      <c r="AH99" s="25"/>
      <c r="AI99" s="25"/>
      <c r="AJ99" s="25"/>
      <c r="AK99" s="25"/>
      <c r="AL99" s="25"/>
      <c r="AM99" s="14"/>
    </row>
    <row r="100" spans="1:39" x14ac:dyDescent="0.25">
      <c r="A100" s="42" t="s">
        <v>15</v>
      </c>
      <c r="B100" s="21">
        <v>41724</v>
      </c>
      <c r="C100" s="24">
        <v>133</v>
      </c>
      <c r="D100" s="24">
        <v>87</v>
      </c>
      <c r="E100" s="33">
        <v>66</v>
      </c>
      <c r="F100" s="24">
        <v>42</v>
      </c>
      <c r="G100" s="24">
        <v>52</v>
      </c>
      <c r="H100" s="24">
        <v>93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2"/>
        <v>473</v>
      </c>
      <c r="R100" s="47">
        <v>485.1</v>
      </c>
      <c r="S100" s="39">
        <v>663</v>
      </c>
      <c r="T100" s="39">
        <v>681</v>
      </c>
      <c r="U100" s="39">
        <v>358.9</v>
      </c>
      <c r="V100" s="47">
        <v>291.2</v>
      </c>
      <c r="W100" s="47">
        <v>361.2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/>
      <c r="AG100" s="25"/>
      <c r="AH100" s="25"/>
      <c r="AI100" s="25"/>
      <c r="AJ100" s="25"/>
      <c r="AK100" s="25"/>
      <c r="AL100" s="25"/>
      <c r="AM100" s="14"/>
    </row>
    <row r="101" spans="1:39" x14ac:dyDescent="0.25">
      <c r="A101" s="42" t="s">
        <v>15</v>
      </c>
      <c r="B101" s="21">
        <v>41757</v>
      </c>
      <c r="C101" s="24">
        <v>0</v>
      </c>
      <c r="D101" s="24">
        <v>1</v>
      </c>
      <c r="E101" s="33">
        <v>2</v>
      </c>
      <c r="F101" s="24">
        <v>1</v>
      </c>
      <c r="G101" s="24">
        <v>1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2"/>
        <v>5</v>
      </c>
      <c r="R101" s="47">
        <v>488</v>
      </c>
      <c r="S101" s="39">
        <v>806.7</v>
      </c>
      <c r="T101" s="39">
        <v>793.5</v>
      </c>
      <c r="U101" s="39">
        <v>253.1</v>
      </c>
      <c r="V101" s="47">
        <v>419.4</v>
      </c>
      <c r="W101" s="47">
        <v>227.8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/>
      <c r="AG101" s="25"/>
      <c r="AH101" s="25"/>
      <c r="AI101" s="25"/>
      <c r="AJ101" s="25"/>
      <c r="AK101" s="25"/>
      <c r="AL101" s="25"/>
      <c r="AM101" s="14"/>
    </row>
    <row r="102" spans="1:39" x14ac:dyDescent="0.25">
      <c r="A102" s="42" t="s">
        <v>15</v>
      </c>
      <c r="B102" s="21">
        <v>41786</v>
      </c>
      <c r="C102" s="24">
        <v>32</v>
      </c>
      <c r="D102" s="24">
        <v>54</v>
      </c>
      <c r="E102" s="33">
        <v>7</v>
      </c>
      <c r="F102" s="24">
        <v>43</v>
      </c>
      <c r="G102" s="24">
        <v>45</v>
      </c>
      <c r="H102" s="24">
        <v>0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2"/>
        <v>181</v>
      </c>
      <c r="R102" s="47">
        <v>347.4</v>
      </c>
      <c r="S102" s="39">
        <v>698</v>
      </c>
      <c r="T102" s="39">
        <v>691.7</v>
      </c>
      <c r="U102" s="39">
        <v>448.2</v>
      </c>
      <c r="V102" s="47">
        <v>698</v>
      </c>
      <c r="W102" s="47">
        <v>45.9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/>
      <c r="AG102" s="25"/>
      <c r="AH102" s="25"/>
      <c r="AI102" s="25"/>
      <c r="AJ102" s="25"/>
      <c r="AK102" s="25"/>
      <c r="AL102" s="25"/>
      <c r="AM102" s="14"/>
    </row>
    <row r="103" spans="1:39" x14ac:dyDescent="0.25">
      <c r="A103" s="42" t="s">
        <v>15</v>
      </c>
      <c r="B103" s="21">
        <v>41816</v>
      </c>
      <c r="C103" s="24">
        <v>1</v>
      </c>
      <c r="D103" s="24">
        <v>2</v>
      </c>
      <c r="E103" s="33">
        <v>4</v>
      </c>
      <c r="F103" s="24">
        <v>7</v>
      </c>
      <c r="G103" s="24" t="s">
        <v>19</v>
      </c>
      <c r="H103" s="24" t="s">
        <v>19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2"/>
        <v>14</v>
      </c>
      <c r="R103" s="47">
        <v>537.79999999999995</v>
      </c>
      <c r="S103" s="39">
        <v>605</v>
      </c>
      <c r="T103" s="39">
        <v>552.29999999999995</v>
      </c>
      <c r="U103" s="39">
        <v>394.1</v>
      </c>
      <c r="V103" s="47" t="s">
        <v>19</v>
      </c>
      <c r="W103" s="47" t="s">
        <v>19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386</v>
      </c>
      <c r="AG103" s="25"/>
      <c r="AH103" s="25"/>
      <c r="AI103" s="25"/>
      <c r="AJ103" s="25"/>
      <c r="AK103" s="25"/>
      <c r="AL103" s="25"/>
      <c r="AM103" s="14"/>
    </row>
    <row r="104" spans="1:39" x14ac:dyDescent="0.25">
      <c r="A104" s="42" t="s">
        <v>15</v>
      </c>
      <c r="B104" s="21">
        <v>41844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2"/>
        <v>1</v>
      </c>
      <c r="R104" s="47">
        <v>109.5</v>
      </c>
      <c r="S104" s="39">
        <v>672.1</v>
      </c>
      <c r="T104" s="39">
        <v>451.8</v>
      </c>
      <c r="U104" s="39">
        <v>71.900000000000006</v>
      </c>
      <c r="V104" s="47">
        <v>167.7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397</v>
      </c>
      <c r="AG104" s="25"/>
      <c r="AH104" s="25"/>
      <c r="AI104" s="25"/>
      <c r="AJ104" s="25"/>
      <c r="AK104" s="25"/>
      <c r="AL104" s="25"/>
      <c r="AM104" s="14"/>
    </row>
    <row r="105" spans="1:39" x14ac:dyDescent="0.25">
      <c r="A105" s="42" t="s">
        <v>15</v>
      </c>
      <c r="B105" s="21">
        <v>41876</v>
      </c>
      <c r="C105" s="24" t="s">
        <v>19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>SUM(C105:P105)</f>
        <v>0</v>
      </c>
      <c r="R105" s="47" t="s">
        <v>19</v>
      </c>
      <c r="S105" s="39">
        <v>585</v>
      </c>
      <c r="T105" s="39">
        <v>11.5</v>
      </c>
      <c r="U105" s="47" t="s">
        <v>19</v>
      </c>
      <c r="V105" s="47">
        <v>70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398</v>
      </c>
      <c r="AG105" s="25"/>
      <c r="AH105" s="25"/>
      <c r="AI105" s="25"/>
      <c r="AJ105" s="25"/>
      <c r="AK105" s="25"/>
      <c r="AL105" s="25"/>
      <c r="AM105" s="14"/>
    </row>
    <row r="106" spans="1:39" x14ac:dyDescent="0.25">
      <c r="A106" s="42" t="s">
        <v>15</v>
      </c>
      <c r="B106" s="21">
        <v>41906</v>
      </c>
      <c r="C106" s="24" t="s">
        <v>19</v>
      </c>
      <c r="D106" s="24">
        <v>1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>SUM(C106:P106)</f>
        <v>1</v>
      </c>
      <c r="R106" s="47" t="s">
        <v>19</v>
      </c>
      <c r="S106" s="39">
        <v>718.4</v>
      </c>
      <c r="T106" s="39">
        <v>352.4</v>
      </c>
      <c r="U106" s="47">
        <v>1</v>
      </c>
      <c r="V106" s="47">
        <v>29.9</v>
      </c>
      <c r="W106" s="47">
        <v>64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404</v>
      </c>
      <c r="AG106" s="25"/>
      <c r="AH106" s="25"/>
      <c r="AI106" s="25"/>
      <c r="AJ106" s="25"/>
      <c r="AK106" s="25"/>
      <c r="AL106" s="25"/>
      <c r="AM106" s="14"/>
    </row>
    <row r="107" spans="1:39" x14ac:dyDescent="0.25">
      <c r="A107" s="42" t="s">
        <v>15</v>
      </c>
      <c r="B107" s="21">
        <v>41940</v>
      </c>
      <c r="C107" s="24" t="s">
        <v>19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>SUM(C107:P107)</f>
        <v>0</v>
      </c>
      <c r="R107" s="47">
        <v>0.2</v>
      </c>
      <c r="S107" s="39">
        <v>804</v>
      </c>
      <c r="T107" s="39">
        <v>199.1</v>
      </c>
      <c r="U107" s="47">
        <v>2.9</v>
      </c>
      <c r="V107" s="47">
        <v>7.3</v>
      </c>
      <c r="W107" s="47">
        <v>0.2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406</v>
      </c>
      <c r="AG107" s="25"/>
      <c r="AH107" s="25"/>
      <c r="AI107" s="25"/>
      <c r="AJ107" s="25"/>
      <c r="AK107" s="25"/>
      <c r="AL107" s="25"/>
      <c r="AM107" s="14"/>
    </row>
    <row r="108" spans="1:39" x14ac:dyDescent="0.25">
      <c r="A108" s="42" t="s">
        <v>15</v>
      </c>
      <c r="B108" s="21">
        <v>41968</v>
      </c>
      <c r="C108" s="24" t="s">
        <v>19</v>
      </c>
      <c r="D108" s="24">
        <v>0</v>
      </c>
      <c r="E108" s="33">
        <v>0</v>
      </c>
      <c r="F108" s="24">
        <v>0</v>
      </c>
      <c r="G108" s="24" t="s">
        <v>19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>SUM(C108:P108)</f>
        <v>0</v>
      </c>
      <c r="R108" s="47" t="s">
        <v>19</v>
      </c>
      <c r="S108" s="39">
        <v>670.4</v>
      </c>
      <c r="T108" s="39">
        <v>312.7</v>
      </c>
      <c r="U108" s="47">
        <v>10.9</v>
      </c>
      <c r="V108" s="47" t="s">
        <v>19</v>
      </c>
      <c r="W108" s="47">
        <v>2.2000000000000002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409</v>
      </c>
      <c r="AG108" s="25"/>
      <c r="AH108" s="25"/>
      <c r="AI108" s="25"/>
      <c r="AJ108" s="25"/>
      <c r="AK108" s="25"/>
      <c r="AL108" s="25"/>
      <c r="AM108" s="14"/>
    </row>
    <row r="109" spans="1:39" x14ac:dyDescent="0.25">
      <c r="A109" s="42" t="s">
        <v>15</v>
      </c>
      <c r="B109" s="21">
        <v>42003</v>
      </c>
      <c r="C109" s="24" t="s">
        <v>19</v>
      </c>
      <c r="D109" s="24">
        <v>1</v>
      </c>
      <c r="E109" s="33">
        <v>105</v>
      </c>
      <c r="F109" s="24">
        <v>35</v>
      </c>
      <c r="G109" s="24">
        <v>75</v>
      </c>
      <c r="H109" s="24">
        <v>25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>SUM(C109:P109)</f>
        <v>241</v>
      </c>
      <c r="R109" s="47" t="s">
        <v>19</v>
      </c>
      <c r="S109" s="39">
        <v>6.1</v>
      </c>
      <c r="T109" s="39">
        <v>600.79999999999995</v>
      </c>
      <c r="U109" s="47">
        <v>175.8</v>
      </c>
      <c r="V109" s="47">
        <v>440.1</v>
      </c>
      <c r="W109" s="47">
        <v>203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415</v>
      </c>
      <c r="AG109" s="25"/>
      <c r="AH109" s="25"/>
      <c r="AI109" s="25"/>
      <c r="AJ109" s="25"/>
      <c r="AK109" s="25"/>
      <c r="AL109" s="25"/>
      <c r="AM109" s="14"/>
    </row>
    <row r="110" spans="1:39" x14ac:dyDescent="0.25">
      <c r="B110" s="86"/>
      <c r="P110" s="86"/>
      <c r="AM110" s="14"/>
    </row>
    <row r="111" spans="1:39" x14ac:dyDescent="0.25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5">
      <c r="A113" s="91" t="s">
        <v>103</v>
      </c>
      <c r="B113" s="53">
        <v>41794</v>
      </c>
      <c r="C113" s="92" t="s">
        <v>383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  <row r="114" spans="1:39" x14ac:dyDescent="0.25">
      <c r="B114" s="14"/>
    </row>
    <row r="115" spans="1:39" x14ac:dyDescent="0.25">
      <c r="B115" s="14"/>
    </row>
    <row r="116" spans="1:39" x14ac:dyDescent="0.25">
      <c r="B116" s="14"/>
    </row>
  </sheetData>
  <mergeCells count="2">
    <mergeCell ref="C3:P3"/>
    <mergeCell ref="R3:AE3"/>
  </mergeCells>
  <pageMargins left="0.7" right="0.7" top="0.75" bottom="0.75" header="0.3" footer="0.3"/>
  <pageSetup paperSize="3" scale="47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96"/>
  <sheetViews>
    <sheetView workbookViewId="0">
      <selection activeCell="AF55" sqref="AF55"/>
    </sheetView>
  </sheetViews>
  <sheetFormatPr defaultRowHeight="13.2" x14ac:dyDescent="0.25"/>
  <cols>
    <col min="2" max="2" width="10.5546875" customWidth="1"/>
  </cols>
  <sheetData>
    <row r="1" spans="1:39" x14ac:dyDescent="0.25">
      <c r="A1" s="8" t="s">
        <v>418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5">
      <c r="A3" t="s">
        <v>0</v>
      </c>
      <c r="B3" s="50" t="s">
        <v>1</v>
      </c>
      <c r="C3" s="365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5" t="s">
        <v>104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M3" s="14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25" t="s">
        <v>10</v>
      </c>
      <c r="B5" s="53">
        <v>42010</v>
      </c>
      <c r="C5" s="24">
        <v>0</v>
      </c>
      <c r="D5" s="24">
        <v>0</v>
      </c>
      <c r="E5" s="24">
        <v>0</v>
      </c>
      <c r="F5" s="24" t="s">
        <v>19</v>
      </c>
      <c r="G5" s="24">
        <v>0</v>
      </c>
      <c r="H5" s="24">
        <v>0</v>
      </c>
      <c r="I5" s="24">
        <v>0</v>
      </c>
      <c r="J5" s="24">
        <v>0</v>
      </c>
      <c r="K5" s="24" t="s">
        <v>19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1" si="0">SUM(C5:P5)</f>
        <v>0</v>
      </c>
      <c r="R5" s="39">
        <v>837</v>
      </c>
      <c r="S5" s="39">
        <v>829</v>
      </c>
      <c r="T5" s="47">
        <v>833</v>
      </c>
      <c r="U5" s="39">
        <v>0</v>
      </c>
      <c r="V5" s="47">
        <v>484</v>
      </c>
      <c r="W5" s="47">
        <v>820</v>
      </c>
      <c r="X5" s="47">
        <v>828</v>
      </c>
      <c r="Y5" s="47">
        <v>828</v>
      </c>
      <c r="Z5" s="47">
        <v>0</v>
      </c>
      <c r="AA5" s="47">
        <v>833</v>
      </c>
      <c r="AB5" s="47">
        <v>0</v>
      </c>
      <c r="AC5" s="47">
        <v>835</v>
      </c>
      <c r="AD5" s="47">
        <v>835</v>
      </c>
      <c r="AE5" s="82">
        <v>834</v>
      </c>
      <c r="AF5" s="38" t="s">
        <v>423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42038</v>
      </c>
      <c r="C6" s="24">
        <v>3</v>
      </c>
      <c r="D6" s="24">
        <v>4</v>
      </c>
      <c r="E6" s="24">
        <v>1</v>
      </c>
      <c r="F6" s="24" t="s">
        <v>19</v>
      </c>
      <c r="G6" s="24">
        <v>0</v>
      </c>
      <c r="H6" s="24">
        <v>1</v>
      </c>
      <c r="I6" s="24">
        <v>2</v>
      </c>
      <c r="J6" s="24">
        <v>4</v>
      </c>
      <c r="K6" s="24" t="s">
        <v>19</v>
      </c>
      <c r="L6" s="24">
        <v>2</v>
      </c>
      <c r="M6" s="24" t="s">
        <v>19</v>
      </c>
      <c r="N6" s="24">
        <v>2</v>
      </c>
      <c r="O6" s="24">
        <v>0</v>
      </c>
      <c r="P6" s="24">
        <v>10</v>
      </c>
      <c r="Q6" s="65">
        <f t="shared" si="0"/>
        <v>29</v>
      </c>
      <c r="R6" s="39">
        <v>644</v>
      </c>
      <c r="S6" s="39">
        <v>647</v>
      </c>
      <c r="T6" s="47">
        <v>644</v>
      </c>
      <c r="U6" s="39">
        <v>0</v>
      </c>
      <c r="V6" s="47">
        <v>672</v>
      </c>
      <c r="W6" s="47">
        <v>667</v>
      </c>
      <c r="X6" s="47">
        <v>672</v>
      </c>
      <c r="Y6" s="47">
        <v>672</v>
      </c>
      <c r="Z6" s="47">
        <v>0</v>
      </c>
      <c r="AA6" s="47">
        <v>641</v>
      </c>
      <c r="AB6" s="47">
        <v>0</v>
      </c>
      <c r="AC6" s="47">
        <v>640</v>
      </c>
      <c r="AD6" s="47">
        <v>618</v>
      </c>
      <c r="AE6" s="30">
        <v>670</v>
      </c>
      <c r="AF6" s="38" t="s">
        <v>424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42066</v>
      </c>
      <c r="C7" s="24">
        <v>12</v>
      </c>
      <c r="D7" s="24">
        <v>7</v>
      </c>
      <c r="E7" s="24">
        <v>11</v>
      </c>
      <c r="F7" s="24">
        <v>5</v>
      </c>
      <c r="G7" s="24">
        <v>16</v>
      </c>
      <c r="H7" s="24">
        <v>13</v>
      </c>
      <c r="I7" s="24">
        <v>8</v>
      </c>
      <c r="J7" s="24">
        <v>9</v>
      </c>
      <c r="K7" s="24" t="s">
        <v>19</v>
      </c>
      <c r="L7" s="24">
        <v>11</v>
      </c>
      <c r="M7" s="24" t="s">
        <v>19</v>
      </c>
      <c r="N7" s="24" t="s">
        <v>19</v>
      </c>
      <c r="O7" s="24">
        <v>6</v>
      </c>
      <c r="P7" s="24">
        <v>17</v>
      </c>
      <c r="Q7" s="65">
        <f t="shared" si="0"/>
        <v>115</v>
      </c>
      <c r="R7" s="39">
        <v>657</v>
      </c>
      <c r="S7" s="39">
        <v>658</v>
      </c>
      <c r="T7" s="47">
        <v>657</v>
      </c>
      <c r="U7" s="39">
        <v>651</v>
      </c>
      <c r="V7" s="47">
        <v>661</v>
      </c>
      <c r="W7" s="47">
        <v>657</v>
      </c>
      <c r="X7" s="47">
        <v>660</v>
      </c>
      <c r="Y7" s="47">
        <v>656</v>
      </c>
      <c r="Z7" s="47">
        <v>0</v>
      </c>
      <c r="AA7" s="47">
        <v>661</v>
      </c>
      <c r="AB7" s="47">
        <v>0</v>
      </c>
      <c r="AC7" s="47">
        <v>105</v>
      </c>
      <c r="AD7" s="47">
        <v>651</v>
      </c>
      <c r="AE7" s="30">
        <v>651</v>
      </c>
      <c r="AF7" s="38" t="s">
        <v>430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42101</v>
      </c>
      <c r="C8" s="24">
        <v>1</v>
      </c>
      <c r="D8" s="24">
        <v>0</v>
      </c>
      <c r="E8" s="24">
        <v>0</v>
      </c>
      <c r="F8" s="24">
        <v>1</v>
      </c>
      <c r="G8" s="24" t="s">
        <v>19</v>
      </c>
      <c r="H8" s="24">
        <v>1</v>
      </c>
      <c r="I8" s="24">
        <v>2</v>
      </c>
      <c r="J8" s="24">
        <v>4</v>
      </c>
      <c r="K8" s="24">
        <v>1</v>
      </c>
      <c r="L8" s="24">
        <v>0</v>
      </c>
      <c r="M8" s="24">
        <v>0</v>
      </c>
      <c r="N8" s="24" t="s">
        <v>19</v>
      </c>
      <c r="O8" s="24">
        <v>0</v>
      </c>
      <c r="P8" s="24">
        <v>4</v>
      </c>
      <c r="Q8" s="65">
        <f t="shared" si="0"/>
        <v>14</v>
      </c>
      <c r="R8" s="39">
        <v>838</v>
      </c>
      <c r="S8" s="39">
        <v>834</v>
      </c>
      <c r="T8" s="47">
        <v>833</v>
      </c>
      <c r="U8" s="39">
        <v>837</v>
      </c>
      <c r="V8" s="47">
        <v>831</v>
      </c>
      <c r="W8" s="47">
        <v>827</v>
      </c>
      <c r="X8" s="47">
        <v>831</v>
      </c>
      <c r="Y8" s="47">
        <v>831</v>
      </c>
      <c r="Z8" s="47">
        <v>714</v>
      </c>
      <c r="AA8" s="47">
        <v>836</v>
      </c>
      <c r="AB8" s="47">
        <v>485</v>
      </c>
      <c r="AC8" s="47">
        <v>0</v>
      </c>
      <c r="AD8" s="47">
        <v>808</v>
      </c>
      <c r="AE8" s="30">
        <v>826</v>
      </c>
      <c r="AF8" s="38" t="s">
        <v>432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42129</v>
      </c>
      <c r="C9" s="24">
        <v>0</v>
      </c>
      <c r="D9" s="24">
        <v>2</v>
      </c>
      <c r="E9" s="24">
        <v>0</v>
      </c>
      <c r="F9" s="24">
        <v>0</v>
      </c>
      <c r="G9" s="24">
        <v>1</v>
      </c>
      <c r="H9" s="24">
        <v>0</v>
      </c>
      <c r="I9" s="24">
        <v>0</v>
      </c>
      <c r="J9" s="24" t="s">
        <v>19</v>
      </c>
      <c r="K9" s="24">
        <v>0</v>
      </c>
      <c r="L9" s="24">
        <v>0</v>
      </c>
      <c r="M9" s="24">
        <v>0</v>
      </c>
      <c r="N9" s="24" t="s">
        <v>19</v>
      </c>
      <c r="O9" s="24">
        <v>2</v>
      </c>
      <c r="P9" s="24">
        <v>0</v>
      </c>
      <c r="Q9" s="65">
        <f t="shared" si="0"/>
        <v>5</v>
      </c>
      <c r="R9" s="39">
        <v>628</v>
      </c>
      <c r="S9" s="39">
        <v>101</v>
      </c>
      <c r="T9" s="47">
        <v>184</v>
      </c>
      <c r="U9" s="39">
        <v>295</v>
      </c>
      <c r="V9" s="47">
        <v>520</v>
      </c>
      <c r="W9" s="47">
        <v>628</v>
      </c>
      <c r="X9" s="47">
        <v>583</v>
      </c>
      <c r="Y9" s="47">
        <v>560</v>
      </c>
      <c r="Z9" s="47">
        <v>634</v>
      </c>
      <c r="AA9" s="47">
        <v>639</v>
      </c>
      <c r="AB9" s="47">
        <v>608</v>
      </c>
      <c r="AC9" s="47">
        <v>0</v>
      </c>
      <c r="AD9" s="47">
        <v>612</v>
      </c>
      <c r="AE9" s="30">
        <v>639</v>
      </c>
      <c r="AF9" s="38" t="s">
        <v>438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42157</v>
      </c>
      <c r="C10" s="24">
        <v>6</v>
      </c>
      <c r="D10" s="24">
        <v>4</v>
      </c>
      <c r="E10" s="24">
        <v>2</v>
      </c>
      <c r="F10" s="24">
        <v>0</v>
      </c>
      <c r="G10" s="24">
        <v>2</v>
      </c>
      <c r="H10" s="24">
        <v>2</v>
      </c>
      <c r="I10" s="24">
        <v>5</v>
      </c>
      <c r="J10" s="24">
        <v>2</v>
      </c>
      <c r="K10" s="24">
        <v>0</v>
      </c>
      <c r="L10" s="24">
        <v>5</v>
      </c>
      <c r="M10" s="24">
        <v>31</v>
      </c>
      <c r="N10" s="24" t="s">
        <v>19</v>
      </c>
      <c r="O10" s="24">
        <v>1</v>
      </c>
      <c r="P10" s="24">
        <v>8</v>
      </c>
      <c r="Q10" s="65">
        <f t="shared" si="0"/>
        <v>68</v>
      </c>
      <c r="R10" s="39">
        <v>658</v>
      </c>
      <c r="S10" s="39">
        <v>323</v>
      </c>
      <c r="T10" s="47">
        <v>388</v>
      </c>
      <c r="U10" s="39">
        <v>557</v>
      </c>
      <c r="V10" s="47">
        <v>621</v>
      </c>
      <c r="W10" s="47">
        <v>642</v>
      </c>
      <c r="X10" s="47">
        <v>656</v>
      </c>
      <c r="Y10" s="47">
        <v>660</v>
      </c>
      <c r="Z10" s="47">
        <v>660</v>
      </c>
      <c r="AA10" s="47">
        <v>603</v>
      </c>
      <c r="AB10" s="47">
        <v>552</v>
      </c>
      <c r="AC10" s="47">
        <v>0</v>
      </c>
      <c r="AD10" s="47">
        <v>660</v>
      </c>
      <c r="AE10" s="30">
        <v>660</v>
      </c>
      <c r="AF10" s="38" t="s">
        <v>441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42192</v>
      </c>
      <c r="C11" s="24">
        <v>0</v>
      </c>
      <c r="D11" s="24">
        <v>3</v>
      </c>
      <c r="E11" s="24">
        <v>0</v>
      </c>
      <c r="F11" s="24">
        <v>0</v>
      </c>
      <c r="G11" s="24">
        <v>0</v>
      </c>
      <c r="H11" s="24">
        <v>0</v>
      </c>
      <c r="I11" s="24">
        <v>1</v>
      </c>
      <c r="J11" s="24">
        <v>4</v>
      </c>
      <c r="K11" s="24">
        <v>4</v>
      </c>
      <c r="L11" s="24">
        <v>5</v>
      </c>
      <c r="M11" s="24">
        <v>7</v>
      </c>
      <c r="N11" s="24" t="s">
        <v>19</v>
      </c>
      <c r="O11" s="24">
        <v>0</v>
      </c>
      <c r="P11" s="24">
        <v>4</v>
      </c>
      <c r="Q11" s="65">
        <f t="shared" si="0"/>
        <v>28</v>
      </c>
      <c r="R11" s="39">
        <v>848</v>
      </c>
      <c r="S11" s="39">
        <v>165</v>
      </c>
      <c r="T11" s="47">
        <v>119</v>
      </c>
      <c r="U11" s="39">
        <v>668</v>
      </c>
      <c r="V11" s="47">
        <v>381</v>
      </c>
      <c r="W11" s="47">
        <v>686</v>
      </c>
      <c r="X11" s="47">
        <v>498</v>
      </c>
      <c r="Y11" s="47">
        <v>812</v>
      </c>
      <c r="Z11" s="47">
        <v>475</v>
      </c>
      <c r="AA11" s="47">
        <v>567</v>
      </c>
      <c r="AB11" s="47">
        <v>772</v>
      </c>
      <c r="AC11" s="47">
        <v>0</v>
      </c>
      <c r="AD11" s="47">
        <v>767</v>
      </c>
      <c r="AE11" s="30">
        <v>837</v>
      </c>
      <c r="AF11" s="38" t="s">
        <v>444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42220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19</v>
      </c>
      <c r="O12" s="24">
        <v>0</v>
      </c>
      <c r="P12" s="24">
        <v>0</v>
      </c>
      <c r="Q12" s="65">
        <f>SUM(C12:P12)</f>
        <v>0</v>
      </c>
      <c r="R12" s="39">
        <v>653</v>
      </c>
      <c r="S12" s="39">
        <v>376</v>
      </c>
      <c r="T12" s="47">
        <v>0</v>
      </c>
      <c r="U12" s="39">
        <v>672</v>
      </c>
      <c r="V12" s="47">
        <v>0</v>
      </c>
      <c r="W12" s="47">
        <v>634</v>
      </c>
      <c r="X12" s="47">
        <v>41</v>
      </c>
      <c r="Y12" s="47">
        <v>584</v>
      </c>
      <c r="Z12" s="47">
        <v>142</v>
      </c>
      <c r="AA12" s="47">
        <v>482</v>
      </c>
      <c r="AB12" s="47">
        <v>251</v>
      </c>
      <c r="AC12" s="47">
        <v>0</v>
      </c>
      <c r="AD12" s="47">
        <v>355</v>
      </c>
      <c r="AE12" s="30">
        <v>629</v>
      </c>
      <c r="AF12" s="38" t="s">
        <v>451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21">
        <v>42248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>SUM(C13:P13)</f>
        <v>0</v>
      </c>
      <c r="R13" s="39">
        <v>667</v>
      </c>
      <c r="S13" s="39">
        <v>439</v>
      </c>
      <c r="T13" s="47">
        <v>5</v>
      </c>
      <c r="U13" s="39">
        <v>637</v>
      </c>
      <c r="V13" s="47">
        <v>144</v>
      </c>
      <c r="W13" s="47">
        <v>444</v>
      </c>
      <c r="X13" s="47">
        <v>111</v>
      </c>
      <c r="Y13" s="47">
        <v>540</v>
      </c>
      <c r="Z13" s="47">
        <v>162</v>
      </c>
      <c r="AA13" s="47">
        <v>542</v>
      </c>
      <c r="AB13" s="47">
        <v>36</v>
      </c>
      <c r="AC13" s="47">
        <v>488</v>
      </c>
      <c r="AD13" s="47">
        <v>304</v>
      </c>
      <c r="AE13" s="30">
        <v>485</v>
      </c>
      <c r="AF13" s="81" t="s">
        <v>456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21">
        <v>42283</v>
      </c>
      <c r="C14" s="24">
        <v>0</v>
      </c>
      <c r="D14" s="24">
        <v>0</v>
      </c>
      <c r="E14" s="24">
        <v>0</v>
      </c>
      <c r="F14" s="24">
        <v>0</v>
      </c>
      <c r="G14" s="24" t="s">
        <v>19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 t="s">
        <v>19</v>
      </c>
      <c r="Q14" s="65">
        <f>SUM(C14:P14)</f>
        <v>0</v>
      </c>
      <c r="R14" s="39">
        <v>822</v>
      </c>
      <c r="S14" s="39">
        <v>162</v>
      </c>
      <c r="T14" s="47">
        <v>89</v>
      </c>
      <c r="U14" s="39">
        <v>197</v>
      </c>
      <c r="V14" s="47">
        <v>275</v>
      </c>
      <c r="W14" s="47">
        <v>401</v>
      </c>
      <c r="X14" s="47">
        <v>599</v>
      </c>
      <c r="Y14" s="47">
        <v>728</v>
      </c>
      <c r="Z14" s="47">
        <v>805</v>
      </c>
      <c r="AA14" s="47">
        <v>738</v>
      </c>
      <c r="AB14" s="47">
        <v>784</v>
      </c>
      <c r="AC14" s="47">
        <v>748</v>
      </c>
      <c r="AD14" s="47">
        <v>740</v>
      </c>
      <c r="AE14" s="30">
        <v>629</v>
      </c>
      <c r="AF14" s="81" t="s">
        <v>461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21">
        <v>42311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 t="s">
        <v>19</v>
      </c>
      <c r="Q15" s="65">
        <f>SUM(C15:P15)</f>
        <v>0</v>
      </c>
      <c r="R15" s="39">
        <v>295</v>
      </c>
      <c r="S15" s="39">
        <v>60</v>
      </c>
      <c r="T15" s="47">
        <v>74</v>
      </c>
      <c r="U15" s="39">
        <v>141</v>
      </c>
      <c r="V15" s="47">
        <v>112</v>
      </c>
      <c r="W15" s="47">
        <v>107</v>
      </c>
      <c r="X15" s="47">
        <v>207</v>
      </c>
      <c r="Y15" s="47">
        <v>152</v>
      </c>
      <c r="Z15" s="47">
        <v>277</v>
      </c>
      <c r="AA15" s="47">
        <v>295</v>
      </c>
      <c r="AB15" s="47">
        <v>298</v>
      </c>
      <c r="AC15" s="47">
        <v>299</v>
      </c>
      <c r="AD15" s="47">
        <v>301</v>
      </c>
      <c r="AE15" s="30">
        <v>0</v>
      </c>
      <c r="AF15" s="81" t="s">
        <v>463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21">
        <v>42339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 t="s">
        <v>19</v>
      </c>
      <c r="Q16" s="65">
        <f>SUM(C16:P16)</f>
        <v>0</v>
      </c>
      <c r="R16" s="39">
        <v>578</v>
      </c>
      <c r="S16" s="39">
        <v>458</v>
      </c>
      <c r="T16" s="47">
        <v>491</v>
      </c>
      <c r="U16" s="39">
        <v>527</v>
      </c>
      <c r="V16" s="47">
        <v>609</v>
      </c>
      <c r="W16" s="47">
        <v>599</v>
      </c>
      <c r="X16" s="47">
        <v>605</v>
      </c>
      <c r="Y16" s="47">
        <v>500</v>
      </c>
      <c r="Z16" s="47">
        <v>538</v>
      </c>
      <c r="AA16" s="47">
        <v>332</v>
      </c>
      <c r="AB16" s="47">
        <v>564</v>
      </c>
      <c r="AC16" s="47">
        <v>611</v>
      </c>
      <c r="AD16" s="47">
        <v>263</v>
      </c>
      <c r="AE16" s="30">
        <v>0</v>
      </c>
      <c r="AF16" s="81" t="s">
        <v>467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42"/>
      <c r="B17" s="2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39"/>
      <c r="S17" s="39"/>
      <c r="T17" s="47"/>
      <c r="U17" s="39"/>
      <c r="V17" s="47"/>
      <c r="W17" s="47"/>
      <c r="X17" s="47"/>
      <c r="Y17" s="47"/>
      <c r="Z17" s="47"/>
      <c r="AA17" s="47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103</v>
      </c>
      <c r="B18" s="21">
        <v>42016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>
        <v>3</v>
      </c>
      <c r="H18" s="24">
        <v>2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3" si="1">SUM(C18:P18)</f>
        <v>5</v>
      </c>
      <c r="R18" s="24" t="s">
        <v>19</v>
      </c>
      <c r="S18" s="24" t="s">
        <v>19</v>
      </c>
      <c r="T18" s="24" t="s">
        <v>19</v>
      </c>
      <c r="U18" s="24" t="s">
        <v>19</v>
      </c>
      <c r="V18" s="47">
        <v>385</v>
      </c>
      <c r="W18" s="47">
        <v>93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420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42" t="s">
        <v>103</v>
      </c>
      <c r="B19" s="21">
        <v>42018</v>
      </c>
      <c r="C19" s="24">
        <v>0</v>
      </c>
      <c r="D19" s="24">
        <v>7</v>
      </c>
      <c r="E19" s="24" t="s">
        <v>19</v>
      </c>
      <c r="F19" s="24">
        <v>32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39</v>
      </c>
      <c r="R19" s="47">
        <v>128</v>
      </c>
      <c r="S19" s="39">
        <v>582</v>
      </c>
      <c r="T19" s="24" t="s">
        <v>19</v>
      </c>
      <c r="U19" s="47">
        <v>555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421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42" t="s">
        <v>103</v>
      </c>
      <c r="B20" s="21">
        <v>42053</v>
      </c>
      <c r="C20" s="24" t="s">
        <v>19</v>
      </c>
      <c r="D20" s="24">
        <v>0</v>
      </c>
      <c r="E20" s="24" t="s">
        <v>19</v>
      </c>
      <c r="F20" s="24">
        <v>35</v>
      </c>
      <c r="G20" s="24">
        <v>17</v>
      </c>
      <c r="H20" s="24">
        <v>25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77</v>
      </c>
      <c r="R20" s="47">
        <v>110</v>
      </c>
      <c r="S20" s="39">
        <v>670</v>
      </c>
      <c r="T20" s="24" t="s">
        <v>19</v>
      </c>
      <c r="U20" s="47">
        <v>567</v>
      </c>
      <c r="V20" s="47">
        <v>563</v>
      </c>
      <c r="W20" s="47">
        <v>578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428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42" t="s">
        <v>103</v>
      </c>
      <c r="B21" s="21">
        <v>42086</v>
      </c>
      <c r="C21" s="24" t="s">
        <v>19</v>
      </c>
      <c r="D21" s="24" t="s">
        <v>19</v>
      </c>
      <c r="E21" s="24" t="s">
        <v>19</v>
      </c>
      <c r="F21" s="24" t="s">
        <v>19</v>
      </c>
      <c r="G21" s="24">
        <v>14</v>
      </c>
      <c r="H21" s="24">
        <v>45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59</v>
      </c>
      <c r="R21" s="47" t="s">
        <v>19</v>
      </c>
      <c r="S21" s="47" t="s">
        <v>19</v>
      </c>
      <c r="T21" s="47" t="s">
        <v>19</v>
      </c>
      <c r="U21" s="47" t="s">
        <v>19</v>
      </c>
      <c r="V21" s="47">
        <v>81.3</v>
      </c>
      <c r="W21" s="47">
        <v>312.39999999999998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/>
      <c r="AG21" s="25"/>
      <c r="AH21" s="25"/>
      <c r="AI21" s="25"/>
      <c r="AJ21" s="25"/>
      <c r="AK21" s="25"/>
      <c r="AL21" s="25"/>
      <c r="AM21" s="14"/>
    </row>
    <row r="22" spans="1:39" x14ac:dyDescent="0.25">
      <c r="A22" s="42" t="s">
        <v>103</v>
      </c>
      <c r="B22" s="21">
        <v>42087</v>
      </c>
      <c r="C22" s="24" t="s">
        <v>19</v>
      </c>
      <c r="D22" s="24">
        <v>0</v>
      </c>
      <c r="E22" s="24" t="s">
        <v>19</v>
      </c>
      <c r="F22" s="24">
        <v>13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13</v>
      </c>
      <c r="R22" s="47" t="s">
        <v>19</v>
      </c>
      <c r="S22" s="47">
        <v>222.2</v>
      </c>
      <c r="T22" s="24">
        <v>2.5</v>
      </c>
      <c r="U22" s="47">
        <v>374.3</v>
      </c>
      <c r="V22" s="47" t="s">
        <v>19</v>
      </c>
      <c r="W22" s="47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433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42" t="s">
        <v>103</v>
      </c>
      <c r="B23" s="21">
        <v>42089</v>
      </c>
      <c r="C23" s="24">
        <v>13</v>
      </c>
      <c r="D23" s="24" t="s">
        <v>19</v>
      </c>
      <c r="E23" s="24" t="s">
        <v>19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13</v>
      </c>
      <c r="R23" s="47">
        <v>575.4</v>
      </c>
      <c r="S23" s="47" t="s">
        <v>19</v>
      </c>
      <c r="T23" s="47" t="s">
        <v>19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5">
      <c r="A24" s="42" t="s">
        <v>103</v>
      </c>
      <c r="B24" s="21">
        <v>42115</v>
      </c>
      <c r="C24" s="24" t="s">
        <v>19</v>
      </c>
      <c r="D24" s="24" t="s">
        <v>19</v>
      </c>
      <c r="E24" s="24">
        <v>0</v>
      </c>
      <c r="F24" s="24">
        <v>2</v>
      </c>
      <c r="G24" s="24">
        <v>1</v>
      </c>
      <c r="H24" s="24">
        <v>1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ref="Q24:Q29" si="2">SUM(C24:P24)</f>
        <v>4</v>
      </c>
      <c r="R24" s="47" t="s">
        <v>19</v>
      </c>
      <c r="S24" s="47" t="s">
        <v>19</v>
      </c>
      <c r="T24" s="47">
        <v>124.4</v>
      </c>
      <c r="U24" s="47">
        <v>52.8</v>
      </c>
      <c r="V24" s="47">
        <v>58.7</v>
      </c>
      <c r="W24" s="47">
        <v>189.3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434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42" t="s">
        <v>103</v>
      </c>
      <c r="B25" s="21">
        <v>42117</v>
      </c>
      <c r="C25" s="24">
        <v>1</v>
      </c>
      <c r="D25" s="24">
        <v>0</v>
      </c>
      <c r="E25" s="24" t="s">
        <v>19</v>
      </c>
      <c r="F25" s="24" t="s">
        <v>19</v>
      </c>
      <c r="G25" s="24" t="s">
        <v>19</v>
      </c>
      <c r="H25" s="24" t="s">
        <v>19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2"/>
        <v>1</v>
      </c>
      <c r="R25" s="47">
        <v>493.2</v>
      </c>
      <c r="S25" s="47">
        <v>65.2</v>
      </c>
      <c r="T25" s="47" t="s">
        <v>19</v>
      </c>
      <c r="U25" s="47" t="s">
        <v>19</v>
      </c>
      <c r="V25" s="47" t="s">
        <v>19</v>
      </c>
      <c r="W25" s="47" t="s">
        <v>19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435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42" t="s">
        <v>103</v>
      </c>
      <c r="B26" s="21">
        <v>42143</v>
      </c>
      <c r="C26" s="24" t="s">
        <v>19</v>
      </c>
      <c r="D26" s="24" t="s">
        <v>19</v>
      </c>
      <c r="E26" s="24">
        <v>0</v>
      </c>
      <c r="F26" s="24">
        <v>0</v>
      </c>
      <c r="G26" s="24">
        <v>1</v>
      </c>
      <c r="H26" s="24">
        <v>1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 t="s">
        <v>19</v>
      </c>
      <c r="S26" s="47" t="s">
        <v>19</v>
      </c>
      <c r="T26" s="47">
        <v>200.5</v>
      </c>
      <c r="U26" s="47">
        <v>34</v>
      </c>
      <c r="V26" s="47">
        <v>0</v>
      </c>
      <c r="W26" s="47">
        <v>152.69999999999999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440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42" t="s">
        <v>103</v>
      </c>
      <c r="B27" s="21">
        <v>42145</v>
      </c>
      <c r="C27" s="24">
        <v>0</v>
      </c>
      <c r="D27" s="24">
        <v>0</v>
      </c>
      <c r="E27" s="24" t="s">
        <v>19</v>
      </c>
      <c r="F27" s="24" t="s">
        <v>19</v>
      </c>
      <c r="G27" s="24" t="s">
        <v>19</v>
      </c>
      <c r="H27" s="24" t="s">
        <v>19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47">
        <v>668.1</v>
      </c>
      <c r="S27" s="47">
        <v>40</v>
      </c>
      <c r="T27" s="47" t="s">
        <v>19</v>
      </c>
      <c r="U27" s="47" t="s">
        <v>19</v>
      </c>
      <c r="V27" s="47" t="s">
        <v>19</v>
      </c>
      <c r="W27" s="47" t="s">
        <v>19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/>
      <c r="AG27" s="25"/>
      <c r="AH27" s="25"/>
      <c r="AI27" s="25"/>
      <c r="AJ27" s="25"/>
      <c r="AK27" s="25"/>
      <c r="AL27" s="25"/>
      <c r="AM27" s="14"/>
    </row>
    <row r="28" spans="1:39" x14ac:dyDescent="0.25">
      <c r="A28" s="42" t="s">
        <v>103</v>
      </c>
      <c r="B28" s="21">
        <v>42177</v>
      </c>
      <c r="C28" s="24">
        <v>2</v>
      </c>
      <c r="D28" s="24" t="s">
        <v>19</v>
      </c>
      <c r="E28" s="24">
        <v>0</v>
      </c>
      <c r="F28" s="24" t="s">
        <v>19</v>
      </c>
      <c r="G28" s="24" t="s">
        <v>19</v>
      </c>
      <c r="H28" s="24">
        <v>11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13</v>
      </c>
      <c r="R28" s="47">
        <v>672.6</v>
      </c>
      <c r="S28" s="47" t="s">
        <v>19</v>
      </c>
      <c r="T28" s="47">
        <v>409.2</v>
      </c>
      <c r="U28" s="47" t="s">
        <v>19</v>
      </c>
      <c r="V28" s="47" t="s">
        <v>19</v>
      </c>
      <c r="W28" s="47">
        <v>287.5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434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42" t="s">
        <v>103</v>
      </c>
      <c r="B29" s="21">
        <v>42179</v>
      </c>
      <c r="C29" s="24" t="s">
        <v>19</v>
      </c>
      <c r="D29" s="24">
        <v>1</v>
      </c>
      <c r="E29" s="24" t="s">
        <v>19</v>
      </c>
      <c r="F29" s="24">
        <v>3</v>
      </c>
      <c r="G29" s="24">
        <v>2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6</v>
      </c>
      <c r="R29" s="47" t="s">
        <v>19</v>
      </c>
      <c r="S29" s="47">
        <v>8.9</v>
      </c>
      <c r="T29" s="47" t="s">
        <v>19</v>
      </c>
      <c r="U29" s="47">
        <v>151.19999999999999</v>
      </c>
      <c r="V29" s="47">
        <v>0</v>
      </c>
      <c r="W29" s="47" t="s">
        <v>19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446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42" t="s">
        <v>103</v>
      </c>
      <c r="B30" s="21">
        <v>42191</v>
      </c>
      <c r="C30" s="24" t="s">
        <v>19</v>
      </c>
      <c r="D30" s="24" t="s">
        <v>19</v>
      </c>
      <c r="E30" s="24" t="s">
        <v>19</v>
      </c>
      <c r="F30" s="24" t="s">
        <v>19</v>
      </c>
      <c r="G30" s="24">
        <v>0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ref="Q30:Q37" si="3">SUM(C30:P30)</f>
        <v>0</v>
      </c>
      <c r="R30" s="47" t="s">
        <v>19</v>
      </c>
      <c r="S30" s="47" t="s">
        <v>19</v>
      </c>
      <c r="T30" s="47" t="s">
        <v>19</v>
      </c>
      <c r="U30" s="47" t="s">
        <v>19</v>
      </c>
      <c r="V30" s="47">
        <v>0</v>
      </c>
      <c r="W30" s="47">
        <v>20.9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5">
      <c r="A31" s="42" t="s">
        <v>103</v>
      </c>
      <c r="B31" s="21">
        <v>42205</v>
      </c>
      <c r="C31" s="24">
        <v>0</v>
      </c>
      <c r="D31" s="24">
        <v>0</v>
      </c>
      <c r="E31" s="24" t="s">
        <v>19</v>
      </c>
      <c r="F31" s="24" t="s">
        <v>19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0</v>
      </c>
      <c r="R31" s="47">
        <v>642.9</v>
      </c>
      <c r="S31" s="47">
        <v>0</v>
      </c>
      <c r="T31" s="47" t="s">
        <v>19</v>
      </c>
      <c r="U31" s="47" t="s">
        <v>19</v>
      </c>
      <c r="V31" s="47" t="s">
        <v>19</v>
      </c>
      <c r="W31" s="47" t="s">
        <v>19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447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42" t="s">
        <v>103</v>
      </c>
      <c r="B32" s="21">
        <v>42207</v>
      </c>
      <c r="C32" s="24" t="s">
        <v>19</v>
      </c>
      <c r="D32" s="24" t="s">
        <v>19</v>
      </c>
      <c r="E32" s="24">
        <v>0</v>
      </c>
      <c r="F32" s="24">
        <v>0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3"/>
        <v>0</v>
      </c>
      <c r="R32" s="47" t="s">
        <v>19</v>
      </c>
      <c r="S32" s="47" t="s">
        <v>19</v>
      </c>
      <c r="T32" s="47">
        <v>115.9</v>
      </c>
      <c r="U32" s="47">
        <v>67.400000000000006</v>
      </c>
      <c r="V32" s="47" t="s">
        <v>19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/>
      <c r="AG32" s="25"/>
      <c r="AH32" s="25"/>
      <c r="AI32" s="25"/>
      <c r="AJ32" s="25"/>
      <c r="AK32" s="25"/>
      <c r="AL32" s="25"/>
      <c r="AM32" s="14"/>
    </row>
    <row r="33" spans="1:39" x14ac:dyDescent="0.25">
      <c r="A33" s="42" t="s">
        <v>103</v>
      </c>
      <c r="B33" s="21">
        <v>42233</v>
      </c>
      <c r="C33" s="24" t="s">
        <v>19</v>
      </c>
      <c r="D33" s="24" t="s">
        <v>19</v>
      </c>
      <c r="E33" s="24">
        <v>0</v>
      </c>
      <c r="F33" s="24">
        <v>0</v>
      </c>
      <c r="G33" s="24">
        <v>0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3"/>
        <v>0</v>
      </c>
      <c r="R33" s="47" t="s">
        <v>19</v>
      </c>
      <c r="S33" s="47" t="s">
        <v>19</v>
      </c>
      <c r="T33" s="47">
        <v>33.1</v>
      </c>
      <c r="U33" s="47">
        <v>0</v>
      </c>
      <c r="V33" s="47">
        <v>0</v>
      </c>
      <c r="W33" s="47">
        <v>0.3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452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42" t="s">
        <v>103</v>
      </c>
      <c r="B34" s="21">
        <v>42235</v>
      </c>
      <c r="C34" s="24">
        <v>0</v>
      </c>
      <c r="D34" s="24">
        <v>0</v>
      </c>
      <c r="E34" s="24" t="s">
        <v>19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3"/>
        <v>0</v>
      </c>
      <c r="R34" s="47">
        <v>573.70000000000005</v>
      </c>
      <c r="S34" s="47">
        <v>0</v>
      </c>
      <c r="T34" s="47" t="s">
        <v>19</v>
      </c>
      <c r="U34" s="47" t="s">
        <v>19</v>
      </c>
      <c r="V34" s="47" t="s">
        <v>19</v>
      </c>
      <c r="W34" s="47" t="s">
        <v>19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453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 t="s">
        <v>103</v>
      </c>
      <c r="B35" s="21">
        <v>42247</v>
      </c>
      <c r="C35" s="24" t="s">
        <v>19</v>
      </c>
      <c r="D35" s="24" t="s">
        <v>19</v>
      </c>
      <c r="E35" s="24">
        <v>0</v>
      </c>
      <c r="F35" s="24">
        <v>0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47" t="s">
        <v>19</v>
      </c>
      <c r="S35" s="47" t="s">
        <v>19</v>
      </c>
      <c r="T35" s="15">
        <v>5</v>
      </c>
      <c r="U35" s="15">
        <v>0</v>
      </c>
      <c r="V35" s="47" t="s">
        <v>19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88" t="s">
        <v>457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42" t="s">
        <v>103</v>
      </c>
      <c r="B36" s="21">
        <v>42268</v>
      </c>
      <c r="C36" s="24" t="s">
        <v>19</v>
      </c>
      <c r="D36" s="24" t="s">
        <v>19</v>
      </c>
      <c r="E36" s="24" t="s">
        <v>19</v>
      </c>
      <c r="F36" s="24" t="s">
        <v>19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47" t="s">
        <v>19</v>
      </c>
      <c r="S36" s="47" t="s">
        <v>19</v>
      </c>
      <c r="T36" s="47" t="s">
        <v>19</v>
      </c>
      <c r="U36" s="47" t="s">
        <v>19</v>
      </c>
      <c r="V36" s="47">
        <v>822</v>
      </c>
      <c r="W36" s="47">
        <v>821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88" t="s">
        <v>458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103</v>
      </c>
      <c r="B37" s="21">
        <v>42270</v>
      </c>
      <c r="C37" s="24">
        <v>0</v>
      </c>
      <c r="D37" s="24">
        <v>0</v>
      </c>
      <c r="E37" s="24" t="s">
        <v>19</v>
      </c>
      <c r="F37" s="24" t="s">
        <v>19</v>
      </c>
      <c r="G37" s="24" t="s">
        <v>19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47">
        <v>821</v>
      </c>
      <c r="S37" s="47">
        <v>29</v>
      </c>
      <c r="T37" s="47" t="s">
        <v>19</v>
      </c>
      <c r="U37" s="47" t="s">
        <v>19</v>
      </c>
      <c r="V37" s="94" t="s">
        <v>19</v>
      </c>
      <c r="W37" s="94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95" t="s">
        <v>459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42" t="s">
        <v>103</v>
      </c>
      <c r="B38" s="21">
        <v>42296</v>
      </c>
      <c r="C38" s="24" t="s">
        <v>19</v>
      </c>
      <c r="D38" s="24" t="s">
        <v>19</v>
      </c>
      <c r="E38" s="24" t="s">
        <v>19</v>
      </c>
      <c r="F38" s="24">
        <v>0</v>
      </c>
      <c r="G38" s="24">
        <v>0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ref="Q38:Q47" si="4">SUM(C38:P38)</f>
        <v>0</v>
      </c>
      <c r="R38" s="47" t="s">
        <v>19</v>
      </c>
      <c r="S38" s="47" t="s">
        <v>19</v>
      </c>
      <c r="T38" s="47" t="s">
        <v>19</v>
      </c>
      <c r="U38" s="47">
        <v>8.1</v>
      </c>
      <c r="V38" s="94">
        <v>3</v>
      </c>
      <c r="W38" s="94">
        <v>184.9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88" t="s">
        <v>465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42" t="s">
        <v>103</v>
      </c>
      <c r="B39" s="21">
        <v>42298</v>
      </c>
      <c r="C39" s="24">
        <v>0</v>
      </c>
      <c r="D39" s="24">
        <v>0</v>
      </c>
      <c r="E39" s="24">
        <v>0</v>
      </c>
      <c r="F39" s="24" t="s">
        <v>19</v>
      </c>
      <c r="G39" s="24" t="s">
        <v>19</v>
      </c>
      <c r="H39" s="24" t="s">
        <v>19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4"/>
        <v>0</v>
      </c>
      <c r="R39" s="47">
        <v>662</v>
      </c>
      <c r="S39" s="47">
        <v>0</v>
      </c>
      <c r="T39" s="47">
        <v>1.8</v>
      </c>
      <c r="U39" s="47" t="s">
        <v>19</v>
      </c>
      <c r="V39" s="94" t="s">
        <v>19</v>
      </c>
      <c r="W39" s="94" t="s">
        <v>19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466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103</v>
      </c>
      <c r="B40" s="21">
        <v>42324</v>
      </c>
      <c r="C40" s="24" t="s">
        <v>19</v>
      </c>
      <c r="D40" s="24" t="s">
        <v>19</v>
      </c>
      <c r="E40" s="24" t="s">
        <v>19</v>
      </c>
      <c r="F40" s="24">
        <v>0</v>
      </c>
      <c r="G40" s="24">
        <v>0</v>
      </c>
      <c r="H40" s="24">
        <v>0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4"/>
        <v>0</v>
      </c>
      <c r="R40" s="47" t="s">
        <v>19</v>
      </c>
      <c r="S40" s="47" t="s">
        <v>19</v>
      </c>
      <c r="T40" s="47" t="s">
        <v>19</v>
      </c>
      <c r="U40" s="47">
        <v>80.599999999999994</v>
      </c>
      <c r="V40" s="94">
        <v>0</v>
      </c>
      <c r="W40" s="94">
        <v>223.4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468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42" t="s">
        <v>103</v>
      </c>
      <c r="B41" s="21">
        <v>42326</v>
      </c>
      <c r="C41" s="24" t="s">
        <v>19</v>
      </c>
      <c r="D41" s="24">
        <v>0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4"/>
        <v>0</v>
      </c>
      <c r="R41" s="47" t="s">
        <v>19</v>
      </c>
      <c r="S41" s="47">
        <v>400.2</v>
      </c>
      <c r="T41" s="47">
        <v>6.5</v>
      </c>
      <c r="U41" s="47" t="s">
        <v>19</v>
      </c>
      <c r="V41" s="94" t="s">
        <v>19</v>
      </c>
      <c r="W41" s="94" t="s">
        <v>19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469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42" t="s">
        <v>103</v>
      </c>
      <c r="B42" s="21">
        <v>42339</v>
      </c>
      <c r="C42" s="24">
        <v>0</v>
      </c>
      <c r="D42" s="24" t="s">
        <v>19</v>
      </c>
      <c r="E42" s="24" t="s">
        <v>19</v>
      </c>
      <c r="F42" s="24" t="s">
        <v>19</v>
      </c>
      <c r="G42" s="24" t="s">
        <v>19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4"/>
        <v>0</v>
      </c>
      <c r="R42" s="47">
        <v>185.2</v>
      </c>
      <c r="S42" s="47" t="s">
        <v>19</v>
      </c>
      <c r="T42" s="47" t="s">
        <v>19</v>
      </c>
      <c r="U42" s="47" t="s">
        <v>19</v>
      </c>
      <c r="V42" s="94" t="s">
        <v>19</v>
      </c>
      <c r="W42" s="94">
        <v>135.19999999999999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470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42" t="s">
        <v>103</v>
      </c>
      <c r="B43" s="21">
        <v>42347</v>
      </c>
      <c r="C43" s="24" t="s">
        <v>19</v>
      </c>
      <c r="D43" s="24" t="s">
        <v>19</v>
      </c>
      <c r="E43" s="24" t="s">
        <v>19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 t="s">
        <v>19</v>
      </c>
      <c r="S43" s="47" t="s">
        <v>19</v>
      </c>
      <c r="T43" s="47" t="s">
        <v>19</v>
      </c>
      <c r="U43" s="47">
        <v>93.8</v>
      </c>
      <c r="V43" s="94" t="s">
        <v>19</v>
      </c>
      <c r="W43" s="94" t="s">
        <v>19</v>
      </c>
      <c r="X43" s="94" t="s">
        <v>19</v>
      </c>
      <c r="Y43" s="94" t="s">
        <v>19</v>
      </c>
      <c r="Z43" s="94" t="s">
        <v>19</v>
      </c>
      <c r="AA43" s="94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473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103</v>
      </c>
      <c r="B44" s="21">
        <v>42354</v>
      </c>
      <c r="C44" s="24" t="s">
        <v>19</v>
      </c>
      <c r="D44" s="24" t="s">
        <v>19</v>
      </c>
      <c r="E44" s="24" t="s">
        <v>19</v>
      </c>
      <c r="F44" s="24" t="s">
        <v>19</v>
      </c>
      <c r="G44" s="24">
        <v>0</v>
      </c>
      <c r="H44" s="24">
        <v>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 t="s">
        <v>19</v>
      </c>
      <c r="S44" s="47" t="s">
        <v>19</v>
      </c>
      <c r="T44" s="47" t="s">
        <v>19</v>
      </c>
      <c r="U44" s="47" t="s">
        <v>19</v>
      </c>
      <c r="V44" s="94">
        <v>105.2</v>
      </c>
      <c r="W44" s="94">
        <v>30</v>
      </c>
      <c r="X44" s="94" t="s">
        <v>19</v>
      </c>
      <c r="Y44" s="94" t="s">
        <v>19</v>
      </c>
      <c r="Z44" s="94" t="s">
        <v>19</v>
      </c>
      <c r="AA44" s="94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474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 t="s">
        <v>103</v>
      </c>
      <c r="B45" s="21">
        <v>42355</v>
      </c>
      <c r="C45" s="24" t="s">
        <v>19</v>
      </c>
      <c r="D45" s="24" t="s">
        <v>19</v>
      </c>
      <c r="E45" s="24" t="s">
        <v>19</v>
      </c>
      <c r="F45" s="24" t="s">
        <v>19</v>
      </c>
      <c r="G45" s="24" t="s">
        <v>19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47" t="s">
        <v>19</v>
      </c>
      <c r="S45" s="47" t="s">
        <v>19</v>
      </c>
      <c r="T45" s="47" t="s">
        <v>19</v>
      </c>
      <c r="U45" s="47" t="s">
        <v>19</v>
      </c>
      <c r="V45" s="47" t="s">
        <v>19</v>
      </c>
      <c r="W45" s="47">
        <v>7.3</v>
      </c>
      <c r="X45" s="47" t="s">
        <v>19</v>
      </c>
      <c r="Y45" s="47" t="s">
        <v>19</v>
      </c>
      <c r="Z45" s="47" t="s">
        <v>19</v>
      </c>
      <c r="AA45" s="94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88" t="s">
        <v>475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103</v>
      </c>
      <c r="B46" s="21">
        <v>42366</v>
      </c>
      <c r="C46" s="24">
        <v>0</v>
      </c>
      <c r="D46" s="24" t="s">
        <v>19</v>
      </c>
      <c r="E46" s="24" t="s">
        <v>19</v>
      </c>
      <c r="F46" s="24" t="s">
        <v>19</v>
      </c>
      <c r="G46" s="24" t="s">
        <v>19</v>
      </c>
      <c r="H46" s="24" t="s">
        <v>19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47">
        <v>205.3</v>
      </c>
      <c r="S46" s="47" t="s">
        <v>19</v>
      </c>
      <c r="T46" s="47" t="s">
        <v>19</v>
      </c>
      <c r="U46" s="47" t="s">
        <v>19</v>
      </c>
      <c r="V46" s="47" t="s">
        <v>19</v>
      </c>
      <c r="W46" s="47" t="s">
        <v>19</v>
      </c>
      <c r="X46" s="47" t="s">
        <v>19</v>
      </c>
      <c r="Y46" s="47" t="s">
        <v>19</v>
      </c>
      <c r="Z46" s="47" t="s">
        <v>19</v>
      </c>
      <c r="AA46" s="94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88" t="s">
        <v>476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103</v>
      </c>
      <c r="B47" s="21">
        <v>42368</v>
      </c>
      <c r="C47" s="24">
        <v>0</v>
      </c>
      <c r="D47" s="24" t="s">
        <v>19</v>
      </c>
      <c r="E47" s="24" t="s">
        <v>19</v>
      </c>
      <c r="F47" s="24" t="s">
        <v>19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45.3</v>
      </c>
      <c r="S47" s="47" t="s">
        <v>19</v>
      </c>
      <c r="T47" s="47" t="s">
        <v>19</v>
      </c>
      <c r="U47" s="47" t="s">
        <v>19</v>
      </c>
      <c r="V47" s="47">
        <v>40.700000000000003</v>
      </c>
      <c r="W47" s="47">
        <v>136.6</v>
      </c>
      <c r="X47" s="47" t="s">
        <v>19</v>
      </c>
      <c r="Y47" s="47" t="s">
        <v>19</v>
      </c>
      <c r="Z47" s="47" t="s">
        <v>19</v>
      </c>
      <c r="AA47" s="94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88" t="s">
        <v>477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/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65"/>
      <c r="R48" s="24"/>
      <c r="S48" s="39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30"/>
      <c r="AF48" s="38"/>
      <c r="AG48" s="25"/>
      <c r="AH48" s="25"/>
      <c r="AI48" s="25"/>
      <c r="AJ48" s="25"/>
      <c r="AK48" s="25"/>
      <c r="AL48" s="25"/>
      <c r="AM48" s="14"/>
    </row>
    <row r="49" spans="1:39" x14ac:dyDescent="0.25">
      <c r="A49" s="25" t="s">
        <v>2</v>
      </c>
      <c r="B49" s="21">
        <v>42018</v>
      </c>
      <c r="C49" s="24">
        <v>10</v>
      </c>
      <c r="D49" s="24">
        <v>55</v>
      </c>
      <c r="E49" s="33">
        <v>40</v>
      </c>
      <c r="F49" s="24">
        <v>55</v>
      </c>
      <c r="G49" s="24">
        <v>55</v>
      </c>
      <c r="H49" s="24">
        <v>25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ref="Q49:Q54" si="5">SUM(C49:P49)</f>
        <v>240</v>
      </c>
      <c r="R49" s="39">
        <v>0</v>
      </c>
      <c r="S49" s="39">
        <v>552.20000000000005</v>
      </c>
      <c r="T49" s="39">
        <v>353</v>
      </c>
      <c r="U49" s="39">
        <v>191.3</v>
      </c>
      <c r="V49" s="47">
        <v>318.3</v>
      </c>
      <c r="W49" s="47">
        <v>281.8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426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42" t="s">
        <v>2</v>
      </c>
      <c r="B50" s="21">
        <v>42038</v>
      </c>
      <c r="C50" s="24">
        <v>0</v>
      </c>
      <c r="D50" s="24">
        <v>7</v>
      </c>
      <c r="E50" s="33">
        <v>16</v>
      </c>
      <c r="F50" s="24">
        <v>7</v>
      </c>
      <c r="G50" s="24">
        <v>26</v>
      </c>
      <c r="H50" s="24">
        <v>5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5"/>
        <v>61</v>
      </c>
      <c r="R50" s="39">
        <v>0</v>
      </c>
      <c r="S50" s="39">
        <v>624.6</v>
      </c>
      <c r="T50" s="39">
        <v>260.3</v>
      </c>
      <c r="U50" s="39">
        <v>343.5</v>
      </c>
      <c r="V50" s="47">
        <v>516.5</v>
      </c>
      <c r="W50" s="47">
        <v>448.5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425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42" t="s">
        <v>2</v>
      </c>
      <c r="B51" s="21">
        <v>42065</v>
      </c>
      <c r="C51" s="24">
        <v>0</v>
      </c>
      <c r="D51" s="24">
        <v>550</v>
      </c>
      <c r="E51" s="33">
        <v>360</v>
      </c>
      <c r="F51" s="24">
        <v>235</v>
      </c>
      <c r="G51" s="24">
        <v>116</v>
      </c>
      <c r="H51" s="24">
        <v>15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5"/>
        <v>1276</v>
      </c>
      <c r="R51" s="39">
        <v>0</v>
      </c>
      <c r="S51" s="39">
        <v>708.5</v>
      </c>
      <c r="T51" s="39">
        <v>629.1</v>
      </c>
      <c r="U51" s="39">
        <v>418.2</v>
      </c>
      <c r="V51" s="47">
        <v>237.2</v>
      </c>
      <c r="W51" s="47">
        <v>65.7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429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42" t="s">
        <v>2</v>
      </c>
      <c r="B52" s="21">
        <v>42102</v>
      </c>
      <c r="C52" s="24">
        <v>0</v>
      </c>
      <c r="D52" s="24">
        <v>2</v>
      </c>
      <c r="E52" s="33">
        <v>11</v>
      </c>
      <c r="F52" s="24">
        <v>2</v>
      </c>
      <c r="G52" s="24">
        <v>7</v>
      </c>
      <c r="H52" s="24">
        <v>5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5"/>
        <v>27</v>
      </c>
      <c r="R52" s="39">
        <v>0</v>
      </c>
      <c r="S52" s="39">
        <v>715</v>
      </c>
      <c r="T52" s="39">
        <v>310.3</v>
      </c>
      <c r="U52" s="39">
        <v>35.1</v>
      </c>
      <c r="V52" s="47">
        <v>41.9</v>
      </c>
      <c r="W52" s="47">
        <v>38.4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431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2</v>
      </c>
      <c r="B53" s="21">
        <v>42130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0</v>
      </c>
      <c r="R53" s="39">
        <v>0</v>
      </c>
      <c r="S53" s="47">
        <v>738.3</v>
      </c>
      <c r="T53" s="47">
        <v>735.8</v>
      </c>
      <c r="U53" s="47">
        <v>320.39999999999998</v>
      </c>
      <c r="V53" s="47">
        <v>12.7</v>
      </c>
      <c r="W53" s="47">
        <v>0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437</v>
      </c>
      <c r="AG53" s="25"/>
      <c r="AH53" s="25"/>
      <c r="AI53" s="25"/>
      <c r="AJ53" s="25"/>
      <c r="AK53" s="25"/>
      <c r="AL53" s="25"/>
      <c r="AM53" s="14"/>
    </row>
    <row r="54" spans="1:39" x14ac:dyDescent="0.25">
      <c r="A54" s="42" t="s">
        <v>2</v>
      </c>
      <c r="B54" s="21">
        <v>42158</v>
      </c>
      <c r="C54" s="24">
        <v>0</v>
      </c>
      <c r="D54" s="24">
        <v>3</v>
      </c>
      <c r="E54" s="33">
        <v>4</v>
      </c>
      <c r="F54" s="24">
        <v>6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13</v>
      </c>
      <c r="R54" s="39">
        <v>0</v>
      </c>
      <c r="S54" s="47">
        <v>713.1</v>
      </c>
      <c r="T54" s="47">
        <v>277.10000000000002</v>
      </c>
      <c r="U54" s="47">
        <v>44.5</v>
      </c>
      <c r="V54" s="47">
        <v>8.9</v>
      </c>
      <c r="W54" s="47">
        <v>1.1000000000000001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 t="s">
        <v>443</v>
      </c>
      <c r="AG54" s="25"/>
      <c r="AH54" s="25"/>
      <c r="AI54" s="25"/>
      <c r="AJ54" s="25"/>
      <c r="AK54" s="25"/>
      <c r="AL54" s="25"/>
      <c r="AM54" s="14"/>
    </row>
    <row r="55" spans="1:39" x14ac:dyDescent="0.25">
      <c r="A55" s="42" t="s">
        <v>2</v>
      </c>
      <c r="B55" s="21">
        <v>42191</v>
      </c>
      <c r="C55" s="24">
        <v>3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6">SUM(C55:P55)</f>
        <v>3</v>
      </c>
      <c r="R55" s="39">
        <v>0</v>
      </c>
      <c r="S55" s="47">
        <v>723.6</v>
      </c>
      <c r="T55" s="47">
        <v>0</v>
      </c>
      <c r="U55" s="47">
        <v>7.9</v>
      </c>
      <c r="V55" s="47">
        <v>0</v>
      </c>
      <c r="W55" s="47">
        <v>0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449</v>
      </c>
      <c r="AG55" s="25"/>
      <c r="AH55" s="25"/>
      <c r="AI55" s="25"/>
      <c r="AJ55" s="25"/>
      <c r="AK55" s="25"/>
      <c r="AL55" s="25"/>
      <c r="AM55" s="14"/>
    </row>
    <row r="56" spans="1:39" x14ac:dyDescent="0.25">
      <c r="A56" s="42" t="s">
        <v>2</v>
      </c>
      <c r="B56" s="21">
        <v>42219</v>
      </c>
      <c r="C56" s="24">
        <v>0</v>
      </c>
      <c r="D56" s="24">
        <v>0</v>
      </c>
      <c r="E56" s="33">
        <v>0</v>
      </c>
      <c r="F56" s="24">
        <v>0</v>
      </c>
      <c r="G56" s="24">
        <v>0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6"/>
        <v>0</v>
      </c>
      <c r="R56" s="39">
        <v>0</v>
      </c>
      <c r="S56" s="47">
        <v>738.2</v>
      </c>
      <c r="T56" s="47">
        <v>3.9</v>
      </c>
      <c r="U56" s="47">
        <v>0</v>
      </c>
      <c r="V56" s="47">
        <v>0.1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 t="s">
        <v>450</v>
      </c>
      <c r="AG56" s="25"/>
      <c r="AH56" s="25"/>
      <c r="AI56" s="25"/>
      <c r="AJ56" s="25"/>
      <c r="AK56" s="25"/>
      <c r="AL56" s="25"/>
      <c r="AM56" s="14"/>
    </row>
    <row r="57" spans="1:39" x14ac:dyDescent="0.25">
      <c r="A57" s="42" t="s">
        <v>2</v>
      </c>
      <c r="B57" s="21">
        <v>42249</v>
      </c>
      <c r="C57" s="24">
        <v>0</v>
      </c>
      <c r="D57" s="24">
        <v>0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6"/>
        <v>0</v>
      </c>
      <c r="R57" s="39">
        <v>0</v>
      </c>
      <c r="S57" s="47">
        <v>702.6</v>
      </c>
      <c r="T57" s="47">
        <v>164.9</v>
      </c>
      <c r="U57" s="47">
        <v>9.3000000000000007</v>
      </c>
      <c r="V57" s="47">
        <v>0</v>
      </c>
      <c r="W57" s="47">
        <v>0.3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454</v>
      </c>
      <c r="AG57" s="25"/>
      <c r="AH57" s="25"/>
      <c r="AI57" s="25"/>
      <c r="AJ57" s="25"/>
      <c r="AK57" s="25"/>
      <c r="AL57" s="25"/>
      <c r="AM57" s="14"/>
    </row>
    <row r="58" spans="1:39" x14ac:dyDescent="0.25">
      <c r="A58" s="42" t="s">
        <v>2</v>
      </c>
      <c r="B58" s="21">
        <v>42282</v>
      </c>
      <c r="C58" s="24">
        <v>0</v>
      </c>
      <c r="D58" s="24">
        <v>0</v>
      </c>
      <c r="E58" s="33">
        <v>0</v>
      </c>
      <c r="F58" s="24">
        <v>0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6"/>
        <v>0</v>
      </c>
      <c r="R58" s="39">
        <v>0</v>
      </c>
      <c r="S58" s="47">
        <v>739.3</v>
      </c>
      <c r="T58" s="47">
        <v>60.8</v>
      </c>
      <c r="U58" s="47">
        <v>0</v>
      </c>
      <c r="V58" s="47">
        <v>0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 t="s">
        <v>460</v>
      </c>
      <c r="AG58" s="25"/>
      <c r="AH58" s="25"/>
      <c r="AI58" s="25"/>
      <c r="AJ58" s="25"/>
      <c r="AK58" s="25"/>
      <c r="AL58" s="25"/>
      <c r="AM58" s="14"/>
    </row>
    <row r="59" spans="1:39" x14ac:dyDescent="0.25">
      <c r="A59" s="42" t="s">
        <v>2</v>
      </c>
      <c r="B59" s="21">
        <v>42310</v>
      </c>
      <c r="C59" s="24">
        <v>0</v>
      </c>
      <c r="D59" s="24">
        <v>0</v>
      </c>
      <c r="E59" s="33">
        <v>0</v>
      </c>
      <c r="F59" s="24">
        <v>0</v>
      </c>
      <c r="G59" s="24">
        <v>0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6"/>
        <v>0</v>
      </c>
      <c r="R59" s="39">
        <v>0</v>
      </c>
      <c r="S59" s="47">
        <v>191.2</v>
      </c>
      <c r="T59" s="47">
        <v>578</v>
      </c>
      <c r="U59" s="47">
        <v>143.80000000000001</v>
      </c>
      <c r="V59" s="47">
        <v>9.8000000000000007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464</v>
      </c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2</v>
      </c>
      <c r="B60" s="21">
        <v>42340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6"/>
        <v>0</v>
      </c>
      <c r="R60" s="39">
        <v>0</v>
      </c>
      <c r="S60" s="47">
        <v>0</v>
      </c>
      <c r="T60" s="47">
        <v>657.1</v>
      </c>
      <c r="U60" s="47">
        <v>115.3</v>
      </c>
      <c r="V60" s="47">
        <v>128.80000000000001</v>
      </c>
      <c r="W60" s="47">
        <v>261.7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471</v>
      </c>
      <c r="AG60" s="25"/>
      <c r="AH60" s="25"/>
      <c r="AI60" s="25"/>
      <c r="AJ60" s="25"/>
      <c r="AK60" s="25"/>
      <c r="AL60" s="25"/>
      <c r="AM60" s="14"/>
    </row>
    <row r="61" spans="1:39" x14ac:dyDescent="0.25">
      <c r="A61" s="25"/>
      <c r="B61" s="21"/>
      <c r="C61" s="24"/>
      <c r="D61" s="24"/>
      <c r="E61" s="3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65"/>
      <c r="R61" s="33"/>
      <c r="S61" s="39"/>
      <c r="T61" s="39"/>
      <c r="U61" s="39"/>
      <c r="V61" s="47"/>
      <c r="W61" s="47"/>
      <c r="X61" s="47"/>
      <c r="Y61" s="47"/>
      <c r="Z61" s="47"/>
      <c r="AA61" s="47"/>
      <c r="AB61" s="47"/>
      <c r="AC61" s="47"/>
      <c r="AD61" s="47"/>
      <c r="AE61" s="30"/>
      <c r="AF61" s="38"/>
      <c r="AG61" s="25"/>
      <c r="AH61" s="25"/>
      <c r="AI61" s="25"/>
      <c r="AJ61" s="25"/>
      <c r="AK61" s="25"/>
      <c r="AL61" s="25"/>
      <c r="AM61" s="14"/>
    </row>
    <row r="62" spans="1:39" x14ac:dyDescent="0.25">
      <c r="A62" s="25" t="s">
        <v>115</v>
      </c>
      <c r="B62" s="21">
        <v>42012</v>
      </c>
      <c r="C62" s="24">
        <v>1</v>
      </c>
      <c r="D62" s="24">
        <v>28</v>
      </c>
      <c r="E62" s="33">
        <v>0</v>
      </c>
      <c r="F62" s="24">
        <v>18</v>
      </c>
      <c r="G62" s="24">
        <v>0</v>
      </c>
      <c r="H62" s="24">
        <v>69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ref="Q62:Q68" si="7">SUM(C62:P62)</f>
        <v>116</v>
      </c>
      <c r="R62" s="39">
        <v>131</v>
      </c>
      <c r="S62" s="39">
        <v>250</v>
      </c>
      <c r="T62" s="39">
        <v>0</v>
      </c>
      <c r="U62" s="39">
        <v>169</v>
      </c>
      <c r="V62" s="47">
        <v>0</v>
      </c>
      <c r="W62" s="47">
        <v>261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 t="s">
        <v>419</v>
      </c>
      <c r="AG62" s="25"/>
      <c r="AH62" s="25"/>
      <c r="AI62" s="25"/>
      <c r="AJ62" s="25"/>
      <c r="AK62" s="25"/>
      <c r="AL62" s="25"/>
      <c r="AM62" s="14"/>
    </row>
    <row r="63" spans="1:39" x14ac:dyDescent="0.25">
      <c r="A63" s="25" t="s">
        <v>115</v>
      </c>
      <c r="B63" s="21">
        <v>42019</v>
      </c>
      <c r="C63" s="24">
        <v>0</v>
      </c>
      <c r="D63" s="24">
        <v>10</v>
      </c>
      <c r="E63" s="33">
        <v>0</v>
      </c>
      <c r="F63" s="24">
        <v>1</v>
      </c>
      <c r="G63" s="24">
        <v>0</v>
      </c>
      <c r="H63" s="24">
        <v>2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7"/>
        <v>13</v>
      </c>
      <c r="R63" s="39">
        <v>14</v>
      </c>
      <c r="S63" s="39">
        <v>151</v>
      </c>
      <c r="T63" s="39">
        <v>0</v>
      </c>
      <c r="U63" s="39">
        <v>88</v>
      </c>
      <c r="V63" s="47">
        <v>0</v>
      </c>
      <c r="W63" s="47">
        <v>108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5">
      <c r="A64" s="25" t="s">
        <v>115</v>
      </c>
      <c r="B64" s="21">
        <v>42026</v>
      </c>
      <c r="C64" s="24">
        <v>0</v>
      </c>
      <c r="D64" s="24">
        <v>4</v>
      </c>
      <c r="E64" s="33">
        <v>0</v>
      </c>
      <c r="F64" s="24">
        <v>4</v>
      </c>
      <c r="G64" s="24">
        <v>0</v>
      </c>
      <c r="H64" s="24">
        <v>5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7"/>
        <v>13</v>
      </c>
      <c r="R64" s="39">
        <v>6</v>
      </c>
      <c r="S64" s="39">
        <v>155</v>
      </c>
      <c r="T64" s="39">
        <v>0</v>
      </c>
      <c r="U64" s="39">
        <v>120</v>
      </c>
      <c r="V64" s="47">
        <v>0</v>
      </c>
      <c r="W64" s="47">
        <v>116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5">
      <c r="A65" s="25" t="s">
        <v>115</v>
      </c>
      <c r="B65" s="21">
        <v>42033</v>
      </c>
      <c r="C65" s="24">
        <v>0</v>
      </c>
      <c r="D65" s="24">
        <v>1</v>
      </c>
      <c r="E65" s="33">
        <v>0</v>
      </c>
      <c r="F65" s="24">
        <v>2</v>
      </c>
      <c r="G65" s="24">
        <v>0</v>
      </c>
      <c r="H65" s="24">
        <v>6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7"/>
        <v>9</v>
      </c>
      <c r="R65" s="39">
        <v>10</v>
      </c>
      <c r="S65" s="39">
        <v>168</v>
      </c>
      <c r="T65" s="39">
        <v>0</v>
      </c>
      <c r="U65" s="39">
        <v>89</v>
      </c>
      <c r="V65" s="47">
        <v>0</v>
      </c>
      <c r="W65" s="47">
        <v>140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/>
      <c r="AG65" s="25"/>
      <c r="AH65" s="25"/>
      <c r="AI65" s="25"/>
      <c r="AJ65" s="25"/>
      <c r="AK65" s="25"/>
      <c r="AL65" s="25"/>
      <c r="AM65" s="14"/>
    </row>
    <row r="66" spans="1:39" x14ac:dyDescent="0.25">
      <c r="A66" s="25" t="s">
        <v>115</v>
      </c>
      <c r="B66" s="21">
        <v>42047</v>
      </c>
      <c r="C66" s="24">
        <v>0</v>
      </c>
      <c r="D66" s="24">
        <v>0</v>
      </c>
      <c r="E66" s="33">
        <v>1</v>
      </c>
      <c r="F66" s="24">
        <v>1</v>
      </c>
      <c r="G66" s="24">
        <v>0</v>
      </c>
      <c r="H66" s="24">
        <v>4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7"/>
        <v>6</v>
      </c>
      <c r="R66" s="39">
        <v>0</v>
      </c>
      <c r="S66" s="39">
        <v>297</v>
      </c>
      <c r="T66" s="39">
        <v>111</v>
      </c>
      <c r="U66" s="39">
        <v>197</v>
      </c>
      <c r="V66" s="47">
        <v>184</v>
      </c>
      <c r="W66" s="47">
        <v>262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5">
      <c r="A67" s="25" t="s">
        <v>115</v>
      </c>
      <c r="B67" s="21">
        <v>42053</v>
      </c>
      <c r="C67" s="24">
        <v>0</v>
      </c>
      <c r="D67" s="24">
        <v>23</v>
      </c>
      <c r="E67" s="33">
        <v>92</v>
      </c>
      <c r="F67" s="24">
        <v>46</v>
      </c>
      <c r="G67" s="24">
        <v>31</v>
      </c>
      <c r="H67" s="24">
        <v>7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7"/>
        <v>199</v>
      </c>
      <c r="R67" s="39">
        <v>4</v>
      </c>
      <c r="S67" s="39">
        <v>144</v>
      </c>
      <c r="T67" s="39">
        <v>144</v>
      </c>
      <c r="U67" s="39">
        <v>77</v>
      </c>
      <c r="V67" s="47">
        <v>84</v>
      </c>
      <c r="W67" s="47">
        <v>139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/>
      <c r="AG67" s="25"/>
      <c r="AH67" s="25"/>
      <c r="AI67" s="25"/>
      <c r="AJ67" s="25"/>
      <c r="AK67" s="25"/>
      <c r="AL67" s="25"/>
      <c r="AM67" s="14"/>
    </row>
    <row r="68" spans="1:39" x14ac:dyDescent="0.25">
      <c r="A68" s="25" t="s">
        <v>115</v>
      </c>
      <c r="B68" s="21">
        <v>42061</v>
      </c>
      <c r="C68" s="24">
        <v>0</v>
      </c>
      <c r="D68" s="24">
        <v>8</v>
      </c>
      <c r="E68" s="33">
        <v>8</v>
      </c>
      <c r="F68" s="24">
        <v>24</v>
      </c>
      <c r="G68" s="24">
        <v>0</v>
      </c>
      <c r="H68" s="24">
        <v>9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7"/>
        <v>49</v>
      </c>
      <c r="R68" s="39">
        <v>10</v>
      </c>
      <c r="S68" s="39">
        <v>141</v>
      </c>
      <c r="T68" s="39">
        <v>93</v>
      </c>
      <c r="U68" s="39">
        <v>163</v>
      </c>
      <c r="V68" s="47">
        <v>0</v>
      </c>
      <c r="W68" s="47">
        <v>163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/>
      <c r="AG68" s="25"/>
      <c r="AH68" s="25"/>
      <c r="AI68" s="25"/>
      <c r="AJ68" s="25"/>
      <c r="AK68" s="25"/>
      <c r="AL68" s="25"/>
      <c r="AM68" s="14"/>
    </row>
    <row r="69" spans="1:39" x14ac:dyDescent="0.25">
      <c r="A69" s="25" t="s">
        <v>115</v>
      </c>
      <c r="B69" s="21">
        <v>42068</v>
      </c>
      <c r="C69" s="24">
        <v>0</v>
      </c>
      <c r="D69" s="24">
        <v>1</v>
      </c>
      <c r="E69" s="33">
        <v>3</v>
      </c>
      <c r="F69" s="24">
        <v>9</v>
      </c>
      <c r="G69" s="24">
        <v>2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>SUM(C69:P69)</f>
        <v>15</v>
      </c>
      <c r="R69" s="39">
        <v>4</v>
      </c>
      <c r="S69" s="39">
        <v>161</v>
      </c>
      <c r="T69" s="39">
        <v>138</v>
      </c>
      <c r="U69" s="39">
        <v>74</v>
      </c>
      <c r="V69" s="47">
        <v>20</v>
      </c>
      <c r="W69" s="47">
        <v>19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/>
      <c r="AG69" s="25"/>
      <c r="AH69" s="25"/>
      <c r="AI69" s="25"/>
      <c r="AJ69" s="25"/>
      <c r="AK69" s="25"/>
      <c r="AL69" s="25"/>
      <c r="AM69" s="14"/>
    </row>
    <row r="70" spans="1:39" x14ac:dyDescent="0.25">
      <c r="A70" s="25" t="s">
        <v>115</v>
      </c>
      <c r="B70" s="21">
        <v>42075</v>
      </c>
      <c r="C70" s="24">
        <v>0</v>
      </c>
      <c r="D70" s="24">
        <v>0</v>
      </c>
      <c r="E70" s="33">
        <v>2</v>
      </c>
      <c r="F70" s="24">
        <v>1</v>
      </c>
      <c r="G70" s="24">
        <v>0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>SUM(C70:P70)</f>
        <v>4</v>
      </c>
      <c r="R70" s="39">
        <v>0</v>
      </c>
      <c r="S70" s="39">
        <v>141</v>
      </c>
      <c r="T70" s="39">
        <v>109</v>
      </c>
      <c r="U70" s="39">
        <v>29</v>
      </c>
      <c r="V70" s="47">
        <v>0</v>
      </c>
      <c r="W70" s="47">
        <v>5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/>
      <c r="AG70" s="25"/>
      <c r="AH70" s="25"/>
      <c r="AI70" s="25"/>
      <c r="AJ70" s="25"/>
      <c r="AK70" s="25"/>
      <c r="AL70" s="25"/>
      <c r="AM70" s="14"/>
    </row>
    <row r="71" spans="1:39" x14ac:dyDescent="0.25">
      <c r="A71" s="25" t="s">
        <v>115</v>
      </c>
      <c r="B71" s="21">
        <v>42082</v>
      </c>
      <c r="C71" s="24">
        <v>0</v>
      </c>
      <c r="D71" s="24">
        <v>0</v>
      </c>
      <c r="E71" s="33">
        <v>0</v>
      </c>
      <c r="F71" s="24">
        <v>0</v>
      </c>
      <c r="G71" s="24">
        <v>0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>SUM(C71:P71)</f>
        <v>0</v>
      </c>
      <c r="R71" s="39">
        <v>35</v>
      </c>
      <c r="S71" s="39">
        <v>168</v>
      </c>
      <c r="T71" s="39">
        <v>144</v>
      </c>
      <c r="U71" s="39">
        <v>72</v>
      </c>
      <c r="V71" s="47">
        <v>0</v>
      </c>
      <c r="W71" s="47">
        <v>0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/>
      <c r="AG71" s="25"/>
      <c r="AH71" s="25"/>
      <c r="AI71" s="25"/>
      <c r="AJ71" s="25"/>
      <c r="AK71" s="25"/>
      <c r="AL71" s="25"/>
      <c r="AM71" s="14"/>
    </row>
    <row r="72" spans="1:39" x14ac:dyDescent="0.25">
      <c r="A72" s="25" t="s">
        <v>115</v>
      </c>
      <c r="B72" s="21">
        <v>42089</v>
      </c>
      <c r="C72" s="24">
        <v>0</v>
      </c>
      <c r="D72" s="24">
        <v>0</v>
      </c>
      <c r="E72" s="33">
        <v>0</v>
      </c>
      <c r="F72" s="24">
        <v>0</v>
      </c>
      <c r="G72" s="24">
        <v>1</v>
      </c>
      <c r="H72" s="24">
        <v>0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>SUM(C72:P72)</f>
        <v>1</v>
      </c>
      <c r="R72" s="39">
        <v>131</v>
      </c>
      <c r="S72" s="39">
        <v>128</v>
      </c>
      <c r="T72" s="39">
        <v>122</v>
      </c>
      <c r="U72" s="39">
        <v>56</v>
      </c>
      <c r="V72" s="47">
        <v>84</v>
      </c>
      <c r="W72" s="47">
        <v>35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5">
      <c r="A73" s="42" t="s">
        <v>115</v>
      </c>
      <c r="B73" s="21">
        <v>42124</v>
      </c>
      <c r="C73" s="37" t="s">
        <v>436</v>
      </c>
      <c r="D73" s="24"/>
      <c r="E73" s="33"/>
      <c r="F73" s="24"/>
      <c r="G73" s="24"/>
      <c r="H73" s="24"/>
      <c r="I73" s="24"/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80" t="s">
        <v>19</v>
      </c>
      <c r="R73" s="47" t="s">
        <v>19</v>
      </c>
      <c r="S73" s="47" t="s">
        <v>19</v>
      </c>
      <c r="T73" s="47" t="s">
        <v>19</v>
      </c>
      <c r="U73" s="47" t="s">
        <v>19</v>
      </c>
      <c r="V73" s="47" t="s">
        <v>19</v>
      </c>
      <c r="W73" s="47" t="s">
        <v>19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/>
      <c r="AG73" s="25"/>
      <c r="AH73" s="25"/>
      <c r="AI73" s="25"/>
      <c r="AJ73" s="25"/>
      <c r="AK73" s="25"/>
      <c r="AL73" s="25"/>
      <c r="AM73" s="14"/>
    </row>
    <row r="74" spans="1:39" x14ac:dyDescent="0.25">
      <c r="A74" s="42" t="s">
        <v>115</v>
      </c>
      <c r="B74" s="21">
        <v>42150</v>
      </c>
      <c r="C74" s="24">
        <v>1</v>
      </c>
      <c r="D74" s="24">
        <v>0</v>
      </c>
      <c r="E74" s="33">
        <v>0</v>
      </c>
      <c r="F74" s="24">
        <v>0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>SUM(C74:P74)</f>
        <v>1</v>
      </c>
      <c r="R74" s="39">
        <v>1406</v>
      </c>
      <c r="S74" s="39">
        <v>1396</v>
      </c>
      <c r="T74" s="39">
        <v>658</v>
      </c>
      <c r="U74" s="39">
        <v>103</v>
      </c>
      <c r="V74" s="47">
        <v>162</v>
      </c>
      <c r="W74" s="47">
        <v>55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442</v>
      </c>
      <c r="AG74" s="25"/>
      <c r="AH74" s="25"/>
      <c r="AI74" s="25"/>
      <c r="AJ74" s="25"/>
      <c r="AK74" s="25"/>
      <c r="AL74" s="25"/>
      <c r="AM74" s="14"/>
    </row>
    <row r="75" spans="1:39" x14ac:dyDescent="0.25">
      <c r="A75" s="42" t="s">
        <v>115</v>
      </c>
      <c r="B75" s="21">
        <v>42185</v>
      </c>
      <c r="C75" s="37" t="s">
        <v>445</v>
      </c>
      <c r="D75" s="24"/>
      <c r="E75" s="33"/>
      <c r="F75" s="24"/>
      <c r="G75" s="24"/>
      <c r="H75" s="24"/>
      <c r="I75" s="24"/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80" t="s">
        <v>19</v>
      </c>
      <c r="R75" s="47" t="s">
        <v>19</v>
      </c>
      <c r="S75" s="47" t="s">
        <v>19</v>
      </c>
      <c r="T75" s="47" t="s">
        <v>19</v>
      </c>
      <c r="U75" s="47" t="s">
        <v>19</v>
      </c>
      <c r="V75" s="47" t="s">
        <v>19</v>
      </c>
      <c r="W75" s="47" t="s">
        <v>19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5">
      <c r="A76" s="42" t="s">
        <v>115</v>
      </c>
      <c r="B76" s="21">
        <v>42200</v>
      </c>
      <c r="C76" s="33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>SUM(C76:P76)</f>
        <v>0</v>
      </c>
      <c r="R76" s="47">
        <v>1076</v>
      </c>
      <c r="S76" s="47">
        <v>666</v>
      </c>
      <c r="T76" s="47">
        <v>214</v>
      </c>
      <c r="U76" s="47">
        <v>3</v>
      </c>
      <c r="V76" s="47">
        <v>0</v>
      </c>
      <c r="W76" s="47">
        <v>7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448</v>
      </c>
      <c r="AG76" s="25"/>
      <c r="AH76" s="25"/>
      <c r="AI76" s="25"/>
      <c r="AJ76" s="25"/>
      <c r="AK76" s="25"/>
      <c r="AL76" s="25"/>
      <c r="AM76" s="25"/>
    </row>
    <row r="77" spans="1:39" x14ac:dyDescent="0.25">
      <c r="A77" s="42" t="s">
        <v>115</v>
      </c>
      <c r="B77" s="21">
        <v>42242</v>
      </c>
      <c r="C77" s="33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>SUM(C77:P77)</f>
        <v>0</v>
      </c>
      <c r="R77" s="47">
        <v>992</v>
      </c>
      <c r="S77" s="47">
        <v>7</v>
      </c>
      <c r="T77" s="47">
        <v>180</v>
      </c>
      <c r="U77" s="47">
        <v>5</v>
      </c>
      <c r="V77" s="47">
        <v>0</v>
      </c>
      <c r="W77" s="47">
        <v>7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25"/>
    </row>
    <row r="78" spans="1:39" x14ac:dyDescent="0.25">
      <c r="A78" s="96" t="s">
        <v>115</v>
      </c>
      <c r="B78" s="21">
        <v>42266</v>
      </c>
      <c r="C78" s="33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>SUM(C78:P78)</f>
        <v>0</v>
      </c>
      <c r="R78" s="47">
        <v>557</v>
      </c>
      <c r="S78" s="47">
        <v>118</v>
      </c>
      <c r="T78" s="47">
        <v>0</v>
      </c>
      <c r="U78" s="47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25"/>
    </row>
    <row r="79" spans="1:39" x14ac:dyDescent="0.25">
      <c r="A79" s="96" t="s">
        <v>115</v>
      </c>
      <c r="B79" s="21">
        <v>42301</v>
      </c>
      <c r="C79" s="33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>SUM(C79:P79)</f>
        <v>0</v>
      </c>
      <c r="R79" s="47">
        <v>199</v>
      </c>
      <c r="S79" s="47">
        <v>482</v>
      </c>
      <c r="T79" s="47">
        <v>99</v>
      </c>
      <c r="U79" s="47">
        <v>15</v>
      </c>
      <c r="V79" s="47">
        <v>1</v>
      </c>
      <c r="W79" s="47">
        <v>1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25"/>
    </row>
    <row r="80" spans="1:39" x14ac:dyDescent="0.25">
      <c r="A80" s="42" t="s">
        <v>115</v>
      </c>
      <c r="B80" s="21">
        <v>42338</v>
      </c>
      <c r="C80" s="37" t="s">
        <v>472</v>
      </c>
      <c r="D80" s="24"/>
      <c r="E80" s="33"/>
      <c r="F80" s="24"/>
      <c r="G80" s="24"/>
      <c r="H80" s="24"/>
      <c r="I80" s="24"/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80" t="s">
        <v>19</v>
      </c>
      <c r="R80" s="47" t="s">
        <v>19</v>
      </c>
      <c r="S80" s="47" t="s">
        <v>19</v>
      </c>
      <c r="T80" s="47" t="s">
        <v>19</v>
      </c>
      <c r="U80" s="47" t="s">
        <v>19</v>
      </c>
      <c r="V80" s="47" t="s">
        <v>19</v>
      </c>
      <c r="W80" s="47" t="s">
        <v>19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5">
      <c r="A81" s="42" t="s">
        <v>115</v>
      </c>
      <c r="B81" s="21">
        <v>42359</v>
      </c>
      <c r="C81" s="33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>SUM(C81:P81)</f>
        <v>0</v>
      </c>
      <c r="R81" s="47">
        <v>214</v>
      </c>
      <c r="S81" s="47">
        <v>411</v>
      </c>
      <c r="T81" s="47">
        <v>192</v>
      </c>
      <c r="U81" s="47">
        <v>102</v>
      </c>
      <c r="V81" s="47">
        <v>0</v>
      </c>
      <c r="W81" s="47">
        <v>159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480</v>
      </c>
      <c r="AG81" s="25"/>
      <c r="AH81" s="25"/>
      <c r="AI81" s="25"/>
      <c r="AJ81" s="25"/>
      <c r="AK81" s="25"/>
      <c r="AL81" s="25"/>
      <c r="AM81" s="25"/>
    </row>
    <row r="82" spans="1:39" x14ac:dyDescent="0.25">
      <c r="B82" s="21"/>
      <c r="J82" s="24"/>
      <c r="K82" s="24"/>
      <c r="L82" s="24"/>
      <c r="M82" s="24"/>
      <c r="N82" s="24"/>
      <c r="O82" s="24"/>
      <c r="P82" s="19"/>
    </row>
    <row r="83" spans="1:39" x14ac:dyDescent="0.25">
      <c r="A83" s="42" t="s">
        <v>15</v>
      </c>
      <c r="B83" s="21">
        <v>42031</v>
      </c>
      <c r="C83" s="24" t="s">
        <v>19</v>
      </c>
      <c r="D83" s="24">
        <v>7</v>
      </c>
      <c r="E83" s="33">
        <v>9</v>
      </c>
      <c r="F83" s="24">
        <v>9</v>
      </c>
      <c r="G83" s="24">
        <v>14</v>
      </c>
      <c r="H83" s="24">
        <v>9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ref="Q83:Q88" si="8">SUM(C83:P83)</f>
        <v>48</v>
      </c>
      <c r="R83" s="47" t="s">
        <v>19</v>
      </c>
      <c r="S83" s="39">
        <v>124.3</v>
      </c>
      <c r="T83" s="39">
        <v>219.6</v>
      </c>
      <c r="U83" s="39">
        <v>277.5</v>
      </c>
      <c r="V83" s="47">
        <v>358.4</v>
      </c>
      <c r="W83" s="47">
        <v>433.8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 t="s">
        <v>422</v>
      </c>
      <c r="AG83" s="25"/>
      <c r="AH83" s="25"/>
      <c r="AI83" s="25"/>
      <c r="AJ83" s="25"/>
      <c r="AK83" s="25"/>
      <c r="AL83" s="25"/>
      <c r="AM83" s="14"/>
    </row>
    <row r="84" spans="1:39" x14ac:dyDescent="0.25">
      <c r="A84" s="42" t="s">
        <v>15</v>
      </c>
      <c r="B84" s="21">
        <v>42060</v>
      </c>
      <c r="C84" s="24" t="s">
        <v>19</v>
      </c>
      <c r="D84" s="24">
        <v>178</v>
      </c>
      <c r="E84" s="24" t="s">
        <v>19</v>
      </c>
      <c r="F84" s="24">
        <v>114</v>
      </c>
      <c r="G84" s="24">
        <v>22</v>
      </c>
      <c r="H84" s="24">
        <v>76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390</v>
      </c>
      <c r="R84" s="47" t="s">
        <v>19</v>
      </c>
      <c r="S84" s="39">
        <v>271.60000000000002</v>
      </c>
      <c r="T84" s="47" t="s">
        <v>19</v>
      </c>
      <c r="U84" s="39">
        <v>537.79999999999995</v>
      </c>
      <c r="V84" s="47">
        <v>555</v>
      </c>
      <c r="W84" s="47">
        <v>549.20000000000005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 t="s">
        <v>427</v>
      </c>
      <c r="AG84" s="25"/>
      <c r="AH84" s="25"/>
      <c r="AI84" s="25"/>
      <c r="AJ84" s="25"/>
      <c r="AK84" s="25"/>
      <c r="AL84" s="25"/>
      <c r="AM84" s="14"/>
    </row>
    <row r="85" spans="1:39" x14ac:dyDescent="0.25">
      <c r="A85" s="42" t="s">
        <v>15</v>
      </c>
      <c r="B85" s="21">
        <v>42089</v>
      </c>
      <c r="C85" s="24">
        <v>0</v>
      </c>
      <c r="D85" s="24">
        <v>2</v>
      </c>
      <c r="E85" s="24">
        <v>4</v>
      </c>
      <c r="F85" s="24">
        <v>0</v>
      </c>
      <c r="G85" s="24">
        <v>1</v>
      </c>
      <c r="H85" s="24">
        <v>3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47">
        <v>1.2</v>
      </c>
      <c r="S85" s="39">
        <v>166.5</v>
      </c>
      <c r="T85" s="47">
        <v>592.5</v>
      </c>
      <c r="U85" s="39">
        <v>126.5</v>
      </c>
      <c r="V85" s="47">
        <v>389.4</v>
      </c>
      <c r="W85" s="47">
        <v>248.5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5">
      <c r="A86" s="42" t="s">
        <v>15</v>
      </c>
      <c r="B86" s="21">
        <v>42121</v>
      </c>
      <c r="C86" s="24">
        <v>0</v>
      </c>
      <c r="D86" s="24">
        <v>27</v>
      </c>
      <c r="E86" s="24">
        <v>2</v>
      </c>
      <c r="F86" s="24">
        <v>2</v>
      </c>
      <c r="G86" s="24">
        <v>0</v>
      </c>
      <c r="H86" s="24">
        <v>6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37</v>
      </c>
      <c r="R86" s="47">
        <v>19</v>
      </c>
      <c r="S86" s="39">
        <v>711.8</v>
      </c>
      <c r="T86" s="47">
        <v>704</v>
      </c>
      <c r="U86" s="39">
        <v>107</v>
      </c>
      <c r="V86" s="47">
        <v>100.6</v>
      </c>
      <c r="W86" s="47">
        <v>177.8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5">
      <c r="A87" s="42" t="s">
        <v>15</v>
      </c>
      <c r="B87" s="21">
        <v>42152</v>
      </c>
      <c r="C87" s="24" t="s">
        <v>19</v>
      </c>
      <c r="D87" s="24">
        <v>7</v>
      </c>
      <c r="E87" s="24">
        <v>8</v>
      </c>
      <c r="F87" s="24">
        <v>3</v>
      </c>
      <c r="G87" s="24">
        <v>11</v>
      </c>
      <c r="H87" s="24">
        <v>5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34</v>
      </c>
      <c r="R87" s="47" t="s">
        <v>19</v>
      </c>
      <c r="S87" s="39">
        <v>638.4</v>
      </c>
      <c r="T87" s="47">
        <v>601.79999999999995</v>
      </c>
      <c r="U87" s="39">
        <v>174.8</v>
      </c>
      <c r="V87" s="47">
        <v>238</v>
      </c>
      <c r="W87" s="47">
        <v>300.8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439</v>
      </c>
      <c r="AG87" s="25"/>
      <c r="AH87" s="25"/>
      <c r="AI87" s="25"/>
      <c r="AJ87" s="25"/>
      <c r="AK87" s="25"/>
      <c r="AL87" s="25"/>
      <c r="AM87" s="14"/>
    </row>
    <row r="88" spans="1:39" x14ac:dyDescent="0.25">
      <c r="A88" s="42" t="s">
        <v>15</v>
      </c>
      <c r="B88" s="21">
        <v>42184</v>
      </c>
      <c r="C88" s="24" t="s">
        <v>19</v>
      </c>
      <c r="D88" s="24">
        <v>6</v>
      </c>
      <c r="E88" s="24">
        <v>0</v>
      </c>
      <c r="F88" s="24">
        <v>6</v>
      </c>
      <c r="G88" s="24">
        <v>26</v>
      </c>
      <c r="H88" s="24">
        <v>5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43</v>
      </c>
      <c r="R88" s="47" t="s">
        <v>19</v>
      </c>
      <c r="S88" s="39">
        <v>743.4</v>
      </c>
      <c r="T88" s="47">
        <v>373.6</v>
      </c>
      <c r="U88" s="39">
        <v>0.2</v>
      </c>
      <c r="V88" s="47">
        <v>149.30000000000001</v>
      </c>
      <c r="W88" s="47">
        <v>21.3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439</v>
      </c>
      <c r="AG88" s="25"/>
      <c r="AH88" s="25"/>
      <c r="AI88" s="25"/>
      <c r="AJ88" s="25"/>
      <c r="AK88" s="25"/>
      <c r="AL88" s="25"/>
      <c r="AM88" s="14"/>
    </row>
    <row r="89" spans="1:39" x14ac:dyDescent="0.25">
      <c r="A89" s="42" t="s">
        <v>15</v>
      </c>
      <c r="B89" s="21">
        <v>42215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ref="Q89:Q94" si="9">SUM(C89:P89)</f>
        <v>0</v>
      </c>
      <c r="R89" s="47">
        <v>395.9</v>
      </c>
      <c r="S89" s="39">
        <v>301.10000000000002</v>
      </c>
      <c r="T89" s="47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5">
      <c r="A90" s="42" t="s">
        <v>15</v>
      </c>
      <c r="B90" s="21">
        <v>42243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47">
        <v>77</v>
      </c>
      <c r="S90" s="39">
        <v>551</v>
      </c>
      <c r="T90" s="47">
        <v>0</v>
      </c>
      <c r="U90" s="39">
        <v>1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s="95" customFormat="1" x14ac:dyDescent="0.25">
      <c r="A91" s="97" t="s">
        <v>15</v>
      </c>
      <c r="B91" s="98">
        <v>42271</v>
      </c>
      <c r="C91" s="99" t="s">
        <v>19</v>
      </c>
      <c r="D91" s="100">
        <v>0</v>
      </c>
      <c r="E91" s="100">
        <v>0</v>
      </c>
      <c r="F91" s="100">
        <v>0</v>
      </c>
      <c r="G91" s="100">
        <v>0</v>
      </c>
      <c r="H91" s="99" t="s">
        <v>19</v>
      </c>
      <c r="I91" s="99" t="s">
        <v>19</v>
      </c>
      <c r="J91" s="99" t="s">
        <v>19</v>
      </c>
      <c r="K91" s="99" t="s">
        <v>19</v>
      </c>
      <c r="L91" s="99" t="s">
        <v>19</v>
      </c>
      <c r="M91" s="99" t="s">
        <v>19</v>
      </c>
      <c r="N91" s="99" t="s">
        <v>19</v>
      </c>
      <c r="O91" s="99" t="s">
        <v>19</v>
      </c>
      <c r="P91" s="99" t="s">
        <v>19</v>
      </c>
      <c r="Q91" s="101">
        <f t="shared" si="9"/>
        <v>0</v>
      </c>
      <c r="R91" s="94" t="s">
        <v>19</v>
      </c>
      <c r="S91" s="93">
        <v>555</v>
      </c>
      <c r="T91" s="93">
        <v>152.80000000000001</v>
      </c>
      <c r="U91" s="93">
        <v>8</v>
      </c>
      <c r="V91" s="93">
        <v>0.2</v>
      </c>
      <c r="W91" s="94" t="s">
        <v>19</v>
      </c>
      <c r="X91" s="94" t="s">
        <v>19</v>
      </c>
      <c r="Y91" s="94" t="s">
        <v>19</v>
      </c>
      <c r="Z91" s="94" t="s">
        <v>19</v>
      </c>
      <c r="AA91" s="94" t="s">
        <v>19</v>
      </c>
      <c r="AB91" s="94" t="s">
        <v>19</v>
      </c>
      <c r="AC91" s="94" t="s">
        <v>19</v>
      </c>
      <c r="AD91" s="94" t="s">
        <v>19</v>
      </c>
      <c r="AE91" s="102" t="s">
        <v>19</v>
      </c>
      <c r="AF91" s="88" t="s">
        <v>455</v>
      </c>
      <c r="AG91" s="103"/>
      <c r="AH91" s="103"/>
      <c r="AI91" s="103"/>
      <c r="AJ91" s="103"/>
      <c r="AK91" s="103"/>
      <c r="AL91" s="103"/>
      <c r="AM91" s="104"/>
    </row>
    <row r="92" spans="1:39" s="95" customFormat="1" x14ac:dyDescent="0.25">
      <c r="A92" s="97" t="s">
        <v>15</v>
      </c>
      <c r="B92" s="98">
        <v>42306</v>
      </c>
      <c r="C92" s="99">
        <v>0</v>
      </c>
      <c r="D92" s="100">
        <v>0</v>
      </c>
      <c r="E92" s="99" t="s">
        <v>19</v>
      </c>
      <c r="F92" s="100">
        <v>0</v>
      </c>
      <c r="G92" s="100">
        <v>0</v>
      </c>
      <c r="H92" s="99">
        <v>0</v>
      </c>
      <c r="I92" s="99" t="s">
        <v>19</v>
      </c>
      <c r="J92" s="99" t="s">
        <v>19</v>
      </c>
      <c r="K92" s="99" t="s">
        <v>19</v>
      </c>
      <c r="L92" s="99" t="s">
        <v>19</v>
      </c>
      <c r="M92" s="99" t="s">
        <v>19</v>
      </c>
      <c r="N92" s="99" t="s">
        <v>19</v>
      </c>
      <c r="O92" s="99" t="s">
        <v>19</v>
      </c>
      <c r="P92" s="99" t="s">
        <v>19</v>
      </c>
      <c r="Q92" s="101">
        <f t="shared" si="9"/>
        <v>0</v>
      </c>
      <c r="R92" s="94">
        <v>0</v>
      </c>
      <c r="S92" s="93">
        <v>677</v>
      </c>
      <c r="T92" s="93">
        <v>21.4</v>
      </c>
      <c r="U92" s="93">
        <v>23.3</v>
      </c>
      <c r="V92" s="93">
        <v>167.4</v>
      </c>
      <c r="W92" s="94">
        <v>3</v>
      </c>
      <c r="X92" s="94" t="s">
        <v>19</v>
      </c>
      <c r="Y92" s="94" t="s">
        <v>19</v>
      </c>
      <c r="Z92" s="94" t="s">
        <v>19</v>
      </c>
      <c r="AA92" s="94" t="s">
        <v>19</v>
      </c>
      <c r="AB92" s="94" t="s">
        <v>19</v>
      </c>
      <c r="AC92" s="94" t="s">
        <v>19</v>
      </c>
      <c r="AD92" s="94" t="s">
        <v>19</v>
      </c>
      <c r="AE92" s="102" t="s">
        <v>19</v>
      </c>
      <c r="AF92" s="88" t="s">
        <v>462</v>
      </c>
      <c r="AG92" s="103"/>
      <c r="AH92" s="103"/>
      <c r="AI92" s="103"/>
      <c r="AJ92" s="103"/>
      <c r="AK92" s="103"/>
      <c r="AL92" s="103"/>
      <c r="AM92" s="104"/>
    </row>
    <row r="93" spans="1:39" s="95" customFormat="1" x14ac:dyDescent="0.25">
      <c r="A93" s="97" t="s">
        <v>15</v>
      </c>
      <c r="B93" s="98">
        <v>42333</v>
      </c>
      <c r="C93" s="99">
        <v>0</v>
      </c>
      <c r="D93" s="100">
        <v>0</v>
      </c>
      <c r="E93" s="99">
        <v>0</v>
      </c>
      <c r="F93" s="100">
        <v>0</v>
      </c>
      <c r="G93" s="100">
        <v>0</v>
      </c>
      <c r="H93" s="99">
        <v>0</v>
      </c>
      <c r="I93" s="99" t="s">
        <v>19</v>
      </c>
      <c r="J93" s="99" t="s">
        <v>19</v>
      </c>
      <c r="K93" s="99" t="s">
        <v>19</v>
      </c>
      <c r="L93" s="99" t="s">
        <v>19</v>
      </c>
      <c r="M93" s="99" t="s">
        <v>19</v>
      </c>
      <c r="N93" s="99" t="s">
        <v>19</v>
      </c>
      <c r="O93" s="99" t="s">
        <v>19</v>
      </c>
      <c r="P93" s="99" t="s">
        <v>19</v>
      </c>
      <c r="Q93" s="101">
        <f t="shared" si="9"/>
        <v>0</v>
      </c>
      <c r="R93" s="94">
        <v>0</v>
      </c>
      <c r="S93" s="93">
        <v>295.3</v>
      </c>
      <c r="T93" s="93">
        <v>295</v>
      </c>
      <c r="U93" s="93">
        <v>144.80000000000001</v>
      </c>
      <c r="V93" s="93">
        <v>0.1</v>
      </c>
      <c r="W93" s="94">
        <v>0</v>
      </c>
      <c r="X93" s="94" t="s">
        <v>19</v>
      </c>
      <c r="Y93" s="94" t="s">
        <v>19</v>
      </c>
      <c r="Z93" s="94" t="s">
        <v>19</v>
      </c>
      <c r="AA93" s="94" t="s">
        <v>19</v>
      </c>
      <c r="AB93" s="94" t="s">
        <v>19</v>
      </c>
      <c r="AC93" s="94" t="s">
        <v>19</v>
      </c>
      <c r="AD93" s="94" t="s">
        <v>19</v>
      </c>
      <c r="AE93" s="102" t="s">
        <v>19</v>
      </c>
      <c r="AF93" s="88"/>
      <c r="AG93" s="103"/>
      <c r="AH93" s="103"/>
      <c r="AI93" s="103"/>
      <c r="AJ93" s="103"/>
      <c r="AK93" s="103"/>
      <c r="AL93" s="103"/>
      <c r="AM93" s="104"/>
    </row>
    <row r="94" spans="1:39" s="95" customFormat="1" x14ac:dyDescent="0.25">
      <c r="A94" s="97" t="s">
        <v>15</v>
      </c>
      <c r="B94" s="98">
        <v>42359</v>
      </c>
      <c r="C94" s="99">
        <v>0</v>
      </c>
      <c r="D94" s="100">
        <v>5</v>
      </c>
      <c r="E94" s="99">
        <v>0</v>
      </c>
      <c r="F94" s="100">
        <v>0</v>
      </c>
      <c r="G94" s="100">
        <v>1</v>
      </c>
      <c r="H94" s="99">
        <v>0</v>
      </c>
      <c r="I94" s="99" t="s">
        <v>19</v>
      </c>
      <c r="J94" s="99" t="s">
        <v>19</v>
      </c>
      <c r="K94" s="99" t="s">
        <v>19</v>
      </c>
      <c r="L94" s="99" t="s">
        <v>19</v>
      </c>
      <c r="M94" s="99" t="s">
        <v>19</v>
      </c>
      <c r="N94" s="99" t="s">
        <v>19</v>
      </c>
      <c r="O94" s="99" t="s">
        <v>19</v>
      </c>
      <c r="P94" s="99" t="s">
        <v>19</v>
      </c>
      <c r="Q94" s="101">
        <f t="shared" si="9"/>
        <v>6</v>
      </c>
      <c r="R94" s="94">
        <v>0</v>
      </c>
      <c r="S94" s="93">
        <v>417.4</v>
      </c>
      <c r="T94" s="93">
        <v>432</v>
      </c>
      <c r="U94" s="93">
        <v>22.9</v>
      </c>
      <c r="V94" s="93">
        <v>24.5</v>
      </c>
      <c r="W94" s="94">
        <v>22.1</v>
      </c>
      <c r="X94" s="94" t="s">
        <v>19</v>
      </c>
      <c r="Y94" s="94" t="s">
        <v>19</v>
      </c>
      <c r="Z94" s="94" t="s">
        <v>19</v>
      </c>
      <c r="AA94" s="94" t="s">
        <v>19</v>
      </c>
      <c r="AB94" s="94" t="s">
        <v>19</v>
      </c>
      <c r="AC94" s="94" t="s">
        <v>19</v>
      </c>
      <c r="AD94" s="94" t="s">
        <v>19</v>
      </c>
      <c r="AE94" s="102" t="s">
        <v>19</v>
      </c>
      <c r="AF94" s="88"/>
      <c r="AG94" s="103"/>
      <c r="AH94" s="103"/>
      <c r="AI94" s="103"/>
      <c r="AJ94" s="103"/>
      <c r="AK94" s="103"/>
      <c r="AL94" s="103"/>
      <c r="AM94" s="104"/>
    </row>
    <row r="95" spans="1:39" x14ac:dyDescent="0.25">
      <c r="B95" s="86"/>
      <c r="P95" s="86"/>
      <c r="Q95" s="65"/>
      <c r="AE95" s="86"/>
      <c r="AM95" s="14"/>
    </row>
    <row r="96" spans="1:39" x14ac:dyDescent="0.25">
      <c r="A96" s="90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5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13"/>
  <sheetViews>
    <sheetView workbookViewId="0">
      <selection activeCell="G106" sqref="G106"/>
    </sheetView>
  </sheetViews>
  <sheetFormatPr defaultRowHeight="13.2" x14ac:dyDescent="0.25"/>
  <cols>
    <col min="2" max="2" width="9.6640625" bestFit="1" customWidth="1"/>
  </cols>
  <sheetData>
    <row r="1" spans="1:39" x14ac:dyDescent="0.25">
      <c r="A1" s="8" t="s">
        <v>478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5">
      <c r="A3" t="s">
        <v>0</v>
      </c>
      <c r="B3" s="50" t="s">
        <v>1</v>
      </c>
      <c r="C3" s="365" t="s">
        <v>109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63"/>
      <c r="R3" s="365" t="s">
        <v>104</v>
      </c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M3" s="14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25" t="s">
        <v>10</v>
      </c>
      <c r="B5" s="53">
        <v>42374</v>
      </c>
      <c r="C5" s="24">
        <v>0</v>
      </c>
      <c r="D5" s="24">
        <v>0</v>
      </c>
      <c r="E5" s="24">
        <v>0</v>
      </c>
      <c r="F5" s="24">
        <v>1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4" si="0">SUM(C5:P5)</f>
        <v>1</v>
      </c>
      <c r="R5" s="39">
        <v>833</v>
      </c>
      <c r="S5" s="39">
        <v>526</v>
      </c>
      <c r="T5" s="47">
        <v>643</v>
      </c>
      <c r="U5" s="39">
        <v>616</v>
      </c>
      <c r="V5" s="47">
        <v>754</v>
      </c>
      <c r="W5" s="47">
        <v>819</v>
      </c>
      <c r="X5" s="47">
        <v>805</v>
      </c>
      <c r="Y5" s="47">
        <v>830</v>
      </c>
      <c r="Z5" s="47">
        <v>837</v>
      </c>
      <c r="AA5" s="47">
        <v>733</v>
      </c>
      <c r="AB5" s="47">
        <v>833</v>
      </c>
      <c r="AC5" s="47">
        <v>835</v>
      </c>
      <c r="AD5" s="47">
        <v>825</v>
      </c>
      <c r="AE5" s="82">
        <v>485</v>
      </c>
      <c r="AF5" s="38" t="s">
        <v>484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42402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65">
        <f t="shared" si="0"/>
        <v>0</v>
      </c>
      <c r="R6" s="39">
        <v>635</v>
      </c>
      <c r="S6" s="39">
        <v>471</v>
      </c>
      <c r="T6" s="47">
        <v>581</v>
      </c>
      <c r="U6" s="39">
        <v>571</v>
      </c>
      <c r="V6" s="47">
        <v>648</v>
      </c>
      <c r="W6" s="47">
        <v>648</v>
      </c>
      <c r="X6" s="47">
        <v>655</v>
      </c>
      <c r="Y6" s="47">
        <v>672</v>
      </c>
      <c r="Z6" s="47">
        <v>643</v>
      </c>
      <c r="AA6" s="47">
        <v>672</v>
      </c>
      <c r="AB6" s="47">
        <v>635</v>
      </c>
      <c r="AC6" s="47">
        <v>668</v>
      </c>
      <c r="AD6" s="47">
        <v>624</v>
      </c>
      <c r="AE6" s="30">
        <v>603</v>
      </c>
      <c r="AF6" s="38" t="s">
        <v>485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42430</v>
      </c>
      <c r="C7" s="24">
        <v>1</v>
      </c>
      <c r="D7" s="24">
        <v>3</v>
      </c>
      <c r="E7" s="24">
        <v>0</v>
      </c>
      <c r="F7" s="24">
        <v>3</v>
      </c>
      <c r="G7" s="24">
        <v>1</v>
      </c>
      <c r="H7" s="24">
        <v>1</v>
      </c>
      <c r="I7" s="24">
        <v>1</v>
      </c>
      <c r="J7" s="24">
        <v>16</v>
      </c>
      <c r="K7" s="24">
        <v>1</v>
      </c>
      <c r="L7" s="24">
        <v>27</v>
      </c>
      <c r="M7" s="24">
        <v>2</v>
      </c>
      <c r="N7" s="24">
        <v>1</v>
      </c>
      <c r="O7" s="24">
        <v>0</v>
      </c>
      <c r="P7" s="24">
        <v>14</v>
      </c>
      <c r="Q7" s="65">
        <f t="shared" si="0"/>
        <v>71</v>
      </c>
      <c r="R7" s="39">
        <v>666</v>
      </c>
      <c r="S7" s="39">
        <v>656</v>
      </c>
      <c r="T7" s="47">
        <v>662</v>
      </c>
      <c r="U7" s="39">
        <v>672</v>
      </c>
      <c r="V7" s="47">
        <v>618</v>
      </c>
      <c r="W7" s="47">
        <v>668</v>
      </c>
      <c r="X7" s="47">
        <v>566</v>
      </c>
      <c r="Y7" s="47">
        <v>672</v>
      </c>
      <c r="Z7" s="47">
        <v>582</v>
      </c>
      <c r="AA7" s="47">
        <v>672</v>
      </c>
      <c r="AB7" s="47">
        <v>667</v>
      </c>
      <c r="AC7" s="47">
        <v>658</v>
      </c>
      <c r="AD7" s="47">
        <v>672</v>
      </c>
      <c r="AE7" s="30">
        <v>672</v>
      </c>
      <c r="AF7" s="38" t="s">
        <v>491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42465</v>
      </c>
      <c r="C8" s="24">
        <v>3</v>
      </c>
      <c r="D8" s="24">
        <v>3</v>
      </c>
      <c r="E8" s="24">
        <v>0</v>
      </c>
      <c r="F8" s="24">
        <v>1</v>
      </c>
      <c r="G8" s="24">
        <v>2</v>
      </c>
      <c r="H8" s="24">
        <v>5</v>
      </c>
      <c r="I8" s="24">
        <v>4</v>
      </c>
      <c r="J8" s="24">
        <v>3</v>
      </c>
      <c r="K8" s="24">
        <v>2</v>
      </c>
      <c r="L8" s="24">
        <v>3</v>
      </c>
      <c r="M8" s="24">
        <v>2</v>
      </c>
      <c r="N8" s="24">
        <v>6</v>
      </c>
      <c r="O8" s="24">
        <v>5</v>
      </c>
      <c r="P8" s="24">
        <v>7</v>
      </c>
      <c r="Q8" s="65">
        <f t="shared" si="0"/>
        <v>46</v>
      </c>
      <c r="R8" s="39">
        <v>825</v>
      </c>
      <c r="S8" s="39">
        <v>818</v>
      </c>
      <c r="T8" s="47">
        <v>821</v>
      </c>
      <c r="U8" s="39">
        <v>826</v>
      </c>
      <c r="V8" s="47">
        <v>825</v>
      </c>
      <c r="W8" s="47">
        <v>819</v>
      </c>
      <c r="X8" s="47">
        <v>817</v>
      </c>
      <c r="Y8" s="47">
        <v>825</v>
      </c>
      <c r="Z8" s="47">
        <v>655</v>
      </c>
      <c r="AA8" s="47">
        <v>656</v>
      </c>
      <c r="AB8" s="47">
        <v>825</v>
      </c>
      <c r="AC8" s="47">
        <v>828</v>
      </c>
      <c r="AD8" s="47">
        <v>829</v>
      </c>
      <c r="AE8" s="30">
        <v>829</v>
      </c>
      <c r="AF8" s="38" t="s">
        <v>493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42493</v>
      </c>
      <c r="C9" s="24">
        <v>59</v>
      </c>
      <c r="D9" s="24">
        <v>0</v>
      </c>
      <c r="E9" s="24">
        <v>4</v>
      </c>
      <c r="F9" s="24">
        <v>1</v>
      </c>
      <c r="G9" s="24">
        <v>1</v>
      </c>
      <c r="H9" s="24">
        <v>4</v>
      </c>
      <c r="I9" s="24">
        <v>1</v>
      </c>
      <c r="J9" s="24">
        <v>2</v>
      </c>
      <c r="K9" s="24">
        <v>0</v>
      </c>
      <c r="L9" s="24">
        <v>1</v>
      </c>
      <c r="M9" s="24">
        <v>7</v>
      </c>
      <c r="N9" s="24">
        <v>1</v>
      </c>
      <c r="O9" s="24">
        <v>0</v>
      </c>
      <c r="P9" s="24">
        <v>1</v>
      </c>
      <c r="Q9" s="65">
        <f t="shared" si="0"/>
        <v>82</v>
      </c>
      <c r="R9" s="39">
        <v>671</v>
      </c>
      <c r="S9" s="39">
        <v>662</v>
      </c>
      <c r="T9" s="47">
        <v>572</v>
      </c>
      <c r="U9" s="39">
        <v>614</v>
      </c>
      <c r="V9" s="47">
        <v>668</v>
      </c>
      <c r="W9" s="47">
        <v>668</v>
      </c>
      <c r="X9" s="47">
        <v>668</v>
      </c>
      <c r="Y9" s="47">
        <v>667</v>
      </c>
      <c r="Z9" s="47">
        <v>594</v>
      </c>
      <c r="AA9" s="47">
        <v>595</v>
      </c>
      <c r="AB9" s="47">
        <v>668</v>
      </c>
      <c r="AC9" s="47">
        <v>668</v>
      </c>
      <c r="AD9" s="47">
        <v>664</v>
      </c>
      <c r="AE9" s="30">
        <v>666</v>
      </c>
      <c r="AF9" s="38" t="s">
        <v>498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42521</v>
      </c>
      <c r="C10" s="24">
        <v>1</v>
      </c>
      <c r="D10" s="24">
        <v>2</v>
      </c>
      <c r="E10" s="24">
        <v>3</v>
      </c>
      <c r="F10" s="24">
        <v>1</v>
      </c>
      <c r="G10" s="24">
        <v>0</v>
      </c>
      <c r="H10" s="24">
        <v>2</v>
      </c>
      <c r="I10" s="24">
        <v>0</v>
      </c>
      <c r="J10" s="24">
        <v>1</v>
      </c>
      <c r="K10" s="24">
        <v>1</v>
      </c>
      <c r="L10" s="24">
        <v>1</v>
      </c>
      <c r="M10" s="24">
        <v>2</v>
      </c>
      <c r="N10" s="24">
        <v>2</v>
      </c>
      <c r="O10" s="24">
        <v>0</v>
      </c>
      <c r="P10" s="24">
        <v>3</v>
      </c>
      <c r="Q10" s="65">
        <f t="shared" si="0"/>
        <v>19</v>
      </c>
      <c r="R10" s="39">
        <v>641</v>
      </c>
      <c r="S10" s="39">
        <v>558</v>
      </c>
      <c r="T10" s="47">
        <v>587</v>
      </c>
      <c r="U10" s="39">
        <v>623</v>
      </c>
      <c r="V10" s="47">
        <v>555</v>
      </c>
      <c r="W10" s="47">
        <v>629</v>
      </c>
      <c r="X10" s="47">
        <v>642</v>
      </c>
      <c r="Y10" s="47">
        <v>641</v>
      </c>
      <c r="Z10" s="47">
        <v>633</v>
      </c>
      <c r="AA10" s="47">
        <v>626</v>
      </c>
      <c r="AB10" s="47">
        <v>641</v>
      </c>
      <c r="AC10" s="47">
        <v>640</v>
      </c>
      <c r="AD10" s="47">
        <v>640</v>
      </c>
      <c r="AE10" s="30">
        <v>615</v>
      </c>
      <c r="AF10" s="38" t="s">
        <v>498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42556</v>
      </c>
      <c r="C11" s="24">
        <v>0</v>
      </c>
      <c r="D11" s="24">
        <v>0</v>
      </c>
      <c r="E11" s="24">
        <v>0</v>
      </c>
      <c r="F11" s="24">
        <v>1</v>
      </c>
      <c r="G11" s="24">
        <v>1</v>
      </c>
      <c r="H11" s="24">
        <v>0</v>
      </c>
      <c r="I11" s="24">
        <v>1</v>
      </c>
      <c r="J11" s="24">
        <v>0</v>
      </c>
      <c r="K11" s="24">
        <v>1</v>
      </c>
      <c r="L11" s="24">
        <v>0</v>
      </c>
      <c r="M11" s="24">
        <v>0</v>
      </c>
      <c r="N11" s="24">
        <v>2</v>
      </c>
      <c r="O11" s="24">
        <v>0</v>
      </c>
      <c r="P11" s="24">
        <v>0</v>
      </c>
      <c r="Q11" s="65">
        <f t="shared" si="0"/>
        <v>6</v>
      </c>
      <c r="R11" s="39">
        <v>836</v>
      </c>
      <c r="S11" s="39">
        <v>225</v>
      </c>
      <c r="T11" s="47">
        <v>286</v>
      </c>
      <c r="U11" s="39">
        <v>300</v>
      </c>
      <c r="V11" s="47">
        <v>657</v>
      </c>
      <c r="W11" s="47">
        <v>685</v>
      </c>
      <c r="X11" s="47">
        <v>815</v>
      </c>
      <c r="Y11" s="47">
        <v>756</v>
      </c>
      <c r="Z11" s="47">
        <v>782</v>
      </c>
      <c r="AA11" s="47">
        <v>698</v>
      </c>
      <c r="AB11" s="47">
        <v>825</v>
      </c>
      <c r="AC11" s="47">
        <v>658</v>
      </c>
      <c r="AD11" s="47">
        <v>811</v>
      </c>
      <c r="AE11" s="30">
        <v>840</v>
      </c>
      <c r="AF11" s="38" t="s">
        <v>503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42584</v>
      </c>
      <c r="C12" s="24" t="s">
        <v>19</v>
      </c>
      <c r="D12" s="24">
        <v>0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65">
        <f t="shared" si="0"/>
        <v>1</v>
      </c>
      <c r="R12" s="39">
        <v>440</v>
      </c>
      <c r="S12" s="39">
        <v>234</v>
      </c>
      <c r="T12" s="47">
        <v>504</v>
      </c>
      <c r="U12" s="39">
        <v>113</v>
      </c>
      <c r="V12" s="47">
        <v>588</v>
      </c>
      <c r="W12" s="47">
        <v>247</v>
      </c>
      <c r="X12" s="47">
        <v>415</v>
      </c>
      <c r="Y12" s="47">
        <v>120</v>
      </c>
      <c r="Z12" s="47">
        <v>513</v>
      </c>
      <c r="AA12" s="47">
        <v>179</v>
      </c>
      <c r="AB12" s="47">
        <v>499</v>
      </c>
      <c r="AC12" s="47">
        <v>358</v>
      </c>
      <c r="AD12" s="47">
        <v>525</v>
      </c>
      <c r="AE12" s="30">
        <v>496</v>
      </c>
      <c r="AF12" s="38" t="s">
        <v>510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21">
        <v>42619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 t="shared" si="0"/>
        <v>0</v>
      </c>
      <c r="R13" s="39">
        <v>0</v>
      </c>
      <c r="S13" s="39">
        <v>790</v>
      </c>
      <c r="T13" s="47">
        <v>50</v>
      </c>
      <c r="U13" s="39">
        <v>512</v>
      </c>
      <c r="V13" s="47">
        <v>157</v>
      </c>
      <c r="W13" s="47">
        <v>495</v>
      </c>
      <c r="X13" s="47">
        <v>155</v>
      </c>
      <c r="Y13" s="47">
        <v>743</v>
      </c>
      <c r="Z13" s="47">
        <v>167</v>
      </c>
      <c r="AA13" s="47">
        <v>723</v>
      </c>
      <c r="AB13" s="47">
        <v>300</v>
      </c>
      <c r="AC13" s="47">
        <v>787</v>
      </c>
      <c r="AD13" s="47">
        <v>361</v>
      </c>
      <c r="AE13" s="30">
        <v>748</v>
      </c>
      <c r="AF13" s="38" t="s">
        <v>514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21">
        <v>42647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0"/>
        <v>0</v>
      </c>
      <c r="R14" s="39">
        <v>222</v>
      </c>
      <c r="S14" s="39">
        <v>530</v>
      </c>
      <c r="T14" s="47">
        <v>285</v>
      </c>
      <c r="U14" s="39">
        <v>465</v>
      </c>
      <c r="V14" s="47">
        <v>361</v>
      </c>
      <c r="W14" s="47">
        <v>527</v>
      </c>
      <c r="X14" s="47">
        <v>404</v>
      </c>
      <c r="Y14" s="47">
        <v>435</v>
      </c>
      <c r="Z14" s="47">
        <v>578</v>
      </c>
      <c r="AA14" s="47">
        <v>601</v>
      </c>
      <c r="AB14" s="47">
        <v>641</v>
      </c>
      <c r="AC14" s="47">
        <v>470</v>
      </c>
      <c r="AD14" s="47">
        <v>355</v>
      </c>
      <c r="AE14" s="30">
        <v>311</v>
      </c>
      <c r="AF14" s="38" t="s">
        <v>521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21">
        <v>42675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 t="s">
        <v>19</v>
      </c>
      <c r="K15" s="24">
        <v>0</v>
      </c>
      <c r="L15" s="24">
        <v>0</v>
      </c>
      <c r="M15" s="24">
        <v>0</v>
      </c>
      <c r="N15" s="24">
        <v>0</v>
      </c>
      <c r="O15" s="24" t="s">
        <v>19</v>
      </c>
      <c r="P15" s="24">
        <v>0</v>
      </c>
      <c r="Q15" s="65">
        <f>SUM(C15:P15)</f>
        <v>0</v>
      </c>
      <c r="R15" s="39">
        <v>624</v>
      </c>
      <c r="S15" s="39">
        <v>165</v>
      </c>
      <c r="T15" s="47">
        <v>438</v>
      </c>
      <c r="U15" s="39">
        <v>498</v>
      </c>
      <c r="V15" s="47">
        <v>483</v>
      </c>
      <c r="W15" s="47">
        <v>526</v>
      </c>
      <c r="X15" s="47">
        <v>546</v>
      </c>
      <c r="Y15" s="47">
        <v>617</v>
      </c>
      <c r="Z15" s="47">
        <v>561</v>
      </c>
      <c r="AA15" s="47">
        <v>652</v>
      </c>
      <c r="AB15" s="47">
        <v>631</v>
      </c>
      <c r="AC15" s="47">
        <v>654</v>
      </c>
      <c r="AD15" s="47">
        <v>0</v>
      </c>
      <c r="AE15" s="30">
        <v>654</v>
      </c>
      <c r="AF15" s="38" t="s">
        <v>523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21">
        <v>42710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 t="s">
        <v>19</v>
      </c>
      <c r="I16" s="24">
        <v>0</v>
      </c>
      <c r="J16" s="24" t="s">
        <v>19</v>
      </c>
      <c r="K16" s="24">
        <v>0</v>
      </c>
      <c r="L16" s="24">
        <v>0</v>
      </c>
      <c r="M16" s="24">
        <v>0</v>
      </c>
      <c r="N16" s="24">
        <v>0</v>
      </c>
      <c r="O16" s="24" t="s">
        <v>19</v>
      </c>
      <c r="P16" s="24">
        <v>0</v>
      </c>
      <c r="Q16" s="65">
        <f>SUM(C16:P16)</f>
        <v>0</v>
      </c>
      <c r="R16" s="39">
        <v>840</v>
      </c>
      <c r="S16" s="39">
        <v>745</v>
      </c>
      <c r="T16" s="47">
        <v>793</v>
      </c>
      <c r="U16" s="39">
        <v>831</v>
      </c>
      <c r="V16" s="47">
        <v>768</v>
      </c>
      <c r="W16" s="47" t="s">
        <v>19</v>
      </c>
      <c r="X16" s="47">
        <v>836</v>
      </c>
      <c r="Y16" s="47" t="s">
        <v>19</v>
      </c>
      <c r="Z16" s="47">
        <v>840</v>
      </c>
      <c r="AA16" s="47">
        <v>840</v>
      </c>
      <c r="AB16" s="47">
        <v>496</v>
      </c>
      <c r="AC16" s="47">
        <v>486</v>
      </c>
      <c r="AD16" s="47">
        <v>0</v>
      </c>
      <c r="AE16" s="30">
        <v>840</v>
      </c>
      <c r="AF16" s="38" t="s">
        <v>546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42" t="s">
        <v>10</v>
      </c>
      <c r="B17" s="21">
        <v>42711</v>
      </c>
      <c r="C17" s="24" t="s">
        <v>19</v>
      </c>
      <c r="D17" s="24" t="s">
        <v>19</v>
      </c>
      <c r="E17" s="24" t="s">
        <v>19</v>
      </c>
      <c r="F17" s="24" t="s">
        <v>19</v>
      </c>
      <c r="G17" s="24" t="s">
        <v>19</v>
      </c>
      <c r="H17" s="24">
        <v>0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>SUM(C17:P17)</f>
        <v>0</v>
      </c>
      <c r="R17" s="47" t="s">
        <v>19</v>
      </c>
      <c r="S17" s="47" t="s">
        <v>19</v>
      </c>
      <c r="T17" s="47" t="s">
        <v>19</v>
      </c>
      <c r="U17" s="47" t="s">
        <v>19</v>
      </c>
      <c r="V17" s="47" t="s">
        <v>19</v>
      </c>
      <c r="W17" s="47">
        <v>845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547</v>
      </c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</v>
      </c>
      <c r="B18" s="21">
        <v>42716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 t="s">
        <v>19</v>
      </c>
      <c r="H18" s="24" t="s">
        <v>19</v>
      </c>
      <c r="I18" s="24" t="s">
        <v>19</v>
      </c>
      <c r="J18" s="24">
        <v>0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>SUM(C18:P18)</f>
        <v>0</v>
      </c>
      <c r="R18" s="47" t="s">
        <v>19</v>
      </c>
      <c r="S18" s="47" t="s">
        <v>19</v>
      </c>
      <c r="T18" s="47" t="s">
        <v>19</v>
      </c>
      <c r="U18" s="47" t="s">
        <v>19</v>
      </c>
      <c r="V18" s="47" t="s">
        <v>19</v>
      </c>
      <c r="W18" s="47" t="s">
        <v>19</v>
      </c>
      <c r="X18" s="47" t="s">
        <v>19</v>
      </c>
      <c r="Y18" s="47">
        <v>2020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548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42"/>
      <c r="B19" s="2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65"/>
      <c r="R19" s="39"/>
      <c r="S19" s="39"/>
      <c r="T19" s="47"/>
      <c r="U19" s="39"/>
      <c r="V19" s="47"/>
      <c r="W19" s="47"/>
      <c r="X19" s="47"/>
      <c r="Y19" s="47"/>
      <c r="Z19" s="47"/>
      <c r="AA19" s="47"/>
      <c r="AB19" s="47"/>
      <c r="AC19" s="47"/>
      <c r="AD19" s="47"/>
      <c r="AE19" s="30"/>
      <c r="AF19" s="38"/>
      <c r="AG19" s="25"/>
      <c r="AH19" s="25"/>
      <c r="AI19" s="25"/>
      <c r="AJ19" s="25"/>
      <c r="AK19" s="25"/>
      <c r="AL19" s="25"/>
      <c r="AM19" s="14"/>
    </row>
    <row r="20" spans="1:39" x14ac:dyDescent="0.25">
      <c r="A20" s="42" t="s">
        <v>103</v>
      </c>
      <c r="B20" s="21">
        <v>42373</v>
      </c>
      <c r="C20" s="24">
        <v>0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ref="Q20:Q25" si="1">SUM(C20:P20)</f>
        <v>0</v>
      </c>
      <c r="R20" s="24">
        <v>111.5</v>
      </c>
      <c r="S20" s="24" t="s">
        <v>19</v>
      </c>
      <c r="T20" s="24" t="s">
        <v>19</v>
      </c>
      <c r="U20" s="24" t="s">
        <v>19</v>
      </c>
      <c r="V20" s="24">
        <v>78.7</v>
      </c>
      <c r="W20" s="47">
        <v>7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479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42" t="s">
        <v>103</v>
      </c>
      <c r="B21" s="21">
        <v>42374</v>
      </c>
      <c r="C21" s="24" t="s">
        <v>19</v>
      </c>
      <c r="D21" s="24" t="s">
        <v>19</v>
      </c>
      <c r="E21" s="24" t="s">
        <v>19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0</v>
      </c>
      <c r="R21" s="24" t="s">
        <v>19</v>
      </c>
      <c r="S21" s="24" t="s">
        <v>19</v>
      </c>
      <c r="T21" s="24" t="s">
        <v>19</v>
      </c>
      <c r="U21" s="24" t="s">
        <v>19</v>
      </c>
      <c r="V21" s="24" t="s">
        <v>19</v>
      </c>
      <c r="W21" s="24">
        <v>9.9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88" t="s">
        <v>487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42" t="s">
        <v>103</v>
      </c>
      <c r="B22" s="21">
        <v>42396</v>
      </c>
      <c r="C22" s="24" t="s">
        <v>19</v>
      </c>
      <c r="D22" s="24" t="s">
        <v>19</v>
      </c>
      <c r="E22" s="24" t="s">
        <v>19</v>
      </c>
      <c r="F22" s="24">
        <v>0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0</v>
      </c>
      <c r="R22" s="24" t="s">
        <v>19</v>
      </c>
      <c r="S22" s="24" t="s">
        <v>19</v>
      </c>
      <c r="T22" s="24" t="s">
        <v>19</v>
      </c>
      <c r="U22" s="24">
        <v>534.70000000000005</v>
      </c>
      <c r="V22" s="24" t="s">
        <v>19</v>
      </c>
      <c r="W22" s="24">
        <v>202.7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88" t="s">
        <v>488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42" t="s">
        <v>103</v>
      </c>
      <c r="B23" s="21">
        <v>42397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0</v>
      </c>
      <c r="R23" s="24" t="s">
        <v>19</v>
      </c>
      <c r="S23" s="24">
        <v>733.8</v>
      </c>
      <c r="T23" s="24">
        <v>61.3</v>
      </c>
      <c r="U23" s="24" t="s">
        <v>19</v>
      </c>
      <c r="V23" s="24" t="s">
        <v>19</v>
      </c>
      <c r="W23" s="24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88" t="s">
        <v>489</v>
      </c>
      <c r="AG23" s="25"/>
      <c r="AH23" s="25"/>
      <c r="AI23" s="25"/>
      <c r="AJ23" s="25"/>
      <c r="AK23" s="25"/>
      <c r="AL23" s="25"/>
      <c r="AM23" s="14"/>
    </row>
    <row r="24" spans="1:39" x14ac:dyDescent="0.25">
      <c r="A24" s="42" t="s">
        <v>103</v>
      </c>
      <c r="B24" s="21">
        <v>42423</v>
      </c>
      <c r="C24" s="24">
        <v>12</v>
      </c>
      <c r="D24" s="24">
        <v>0</v>
      </c>
      <c r="E24" s="24">
        <v>0</v>
      </c>
      <c r="F24" s="24">
        <v>14</v>
      </c>
      <c r="G24" s="24">
        <v>9</v>
      </c>
      <c r="H24" s="24">
        <v>3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38</v>
      </c>
      <c r="R24" s="24">
        <v>971.7</v>
      </c>
      <c r="S24" s="24">
        <v>101.1</v>
      </c>
      <c r="T24" s="24">
        <v>55.7</v>
      </c>
      <c r="U24" s="24">
        <v>360.6</v>
      </c>
      <c r="V24" s="24">
        <v>588.6</v>
      </c>
      <c r="W24" s="24">
        <v>329.1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494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42" t="s">
        <v>103</v>
      </c>
      <c r="B25" s="21">
        <v>42457</v>
      </c>
      <c r="C25" s="24" t="s">
        <v>19</v>
      </c>
      <c r="D25" s="24" t="s">
        <v>19</v>
      </c>
      <c r="E25" s="24">
        <v>0</v>
      </c>
      <c r="F25" s="24">
        <v>9</v>
      </c>
      <c r="G25" s="24">
        <v>2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1"/>
        <v>17</v>
      </c>
      <c r="R25" s="20" t="s">
        <v>19</v>
      </c>
      <c r="S25" s="20" t="s">
        <v>19</v>
      </c>
      <c r="T25" s="24">
        <v>627.6</v>
      </c>
      <c r="U25" s="24">
        <v>597.4</v>
      </c>
      <c r="V25" s="24">
        <v>75.599999999999994</v>
      </c>
      <c r="W25" s="24">
        <v>637.70000000000005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486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42" t="s">
        <v>103</v>
      </c>
      <c r="B26" s="21">
        <v>42458</v>
      </c>
      <c r="C26" s="24">
        <v>5</v>
      </c>
      <c r="D26" s="24">
        <v>1</v>
      </c>
      <c r="E26" s="24" t="s">
        <v>19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ref="Q26:Q33" si="2">SUM(C26:P26)</f>
        <v>6</v>
      </c>
      <c r="R26" s="24">
        <v>706.1</v>
      </c>
      <c r="S26" s="24">
        <v>428.3</v>
      </c>
      <c r="T26" s="24"/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 t="s">
        <v>486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42" t="s">
        <v>103</v>
      </c>
      <c r="B27" s="21">
        <v>42479</v>
      </c>
      <c r="C27" s="24" t="s">
        <v>19</v>
      </c>
      <c r="D27" s="24" t="s">
        <v>19</v>
      </c>
      <c r="E27" s="24">
        <v>0</v>
      </c>
      <c r="F27" s="24">
        <v>1</v>
      </c>
      <c r="G27" s="24" t="s">
        <v>19</v>
      </c>
      <c r="H27" s="24">
        <v>2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3</v>
      </c>
      <c r="R27" s="24" t="s">
        <v>19</v>
      </c>
      <c r="S27" s="24" t="s">
        <v>19</v>
      </c>
      <c r="T27" s="24">
        <v>346.7</v>
      </c>
      <c r="U27" s="24">
        <v>250.9</v>
      </c>
      <c r="V27" s="47" t="s">
        <v>19</v>
      </c>
      <c r="W27" s="24">
        <v>261.10000000000002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 t="s">
        <v>495</v>
      </c>
      <c r="AG27" s="25"/>
      <c r="AH27" s="25"/>
      <c r="AI27" s="25"/>
      <c r="AJ27" s="25"/>
      <c r="AK27" s="25"/>
      <c r="AL27" s="25"/>
      <c r="AM27" s="14"/>
    </row>
    <row r="28" spans="1:39" x14ac:dyDescent="0.25">
      <c r="A28" s="42" t="s">
        <v>103</v>
      </c>
      <c r="B28" s="21">
        <v>42480</v>
      </c>
      <c r="C28" s="24">
        <v>0</v>
      </c>
      <c r="D28" s="24">
        <v>1</v>
      </c>
      <c r="E28" s="24" t="s">
        <v>19</v>
      </c>
      <c r="F28" s="24" t="s">
        <v>19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</v>
      </c>
      <c r="R28" s="24">
        <v>523.29999999999995</v>
      </c>
      <c r="S28" s="24">
        <v>173.2</v>
      </c>
      <c r="T28" s="24" t="s">
        <v>19</v>
      </c>
      <c r="U28" s="24" t="s">
        <v>19</v>
      </c>
      <c r="V28" s="24" t="s">
        <v>19</v>
      </c>
      <c r="W28" s="24" t="s">
        <v>19</v>
      </c>
      <c r="X28" s="47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30" t="s">
        <v>19</v>
      </c>
      <c r="AF28" s="88" t="s">
        <v>486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42" t="s">
        <v>103</v>
      </c>
      <c r="B29" s="21">
        <v>42508</v>
      </c>
      <c r="C29" s="24">
        <v>25</v>
      </c>
      <c r="D29" s="24" t="s">
        <v>19</v>
      </c>
      <c r="E29" s="24">
        <v>8</v>
      </c>
      <c r="F29" s="24">
        <v>0</v>
      </c>
      <c r="G29" s="24">
        <v>0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33</v>
      </c>
      <c r="R29" s="24">
        <v>492.5</v>
      </c>
      <c r="S29" s="47">
        <v>0</v>
      </c>
      <c r="T29" s="24">
        <v>452.5</v>
      </c>
      <c r="U29" s="24">
        <v>518.9</v>
      </c>
      <c r="V29" s="24">
        <v>62.9</v>
      </c>
      <c r="W29" s="24">
        <v>688.3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 t="s">
        <v>499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42" t="s">
        <v>103</v>
      </c>
      <c r="B30" s="21">
        <v>42541</v>
      </c>
      <c r="C30" s="24">
        <v>1</v>
      </c>
      <c r="D30" s="24" t="s">
        <v>19</v>
      </c>
      <c r="E30" s="24">
        <v>0</v>
      </c>
      <c r="F30" s="24">
        <v>4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5</v>
      </c>
      <c r="R30" s="24">
        <v>635.9</v>
      </c>
      <c r="S30" s="47">
        <v>0</v>
      </c>
      <c r="T30" s="24">
        <v>575.5</v>
      </c>
      <c r="U30" s="106">
        <v>339</v>
      </c>
      <c r="V30" s="106">
        <v>0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506</v>
      </c>
      <c r="AG30" s="25"/>
      <c r="AH30" s="25"/>
      <c r="AI30" s="25"/>
      <c r="AJ30" s="25"/>
      <c r="AK30" s="25"/>
      <c r="AL30" s="25"/>
      <c r="AM30" s="14"/>
    </row>
    <row r="31" spans="1:39" x14ac:dyDescent="0.25">
      <c r="A31" s="42" t="s">
        <v>103</v>
      </c>
      <c r="B31" s="21">
        <v>42542</v>
      </c>
      <c r="C31" s="24" t="s">
        <v>19</v>
      </c>
      <c r="D31" s="24" t="s">
        <v>19</v>
      </c>
      <c r="E31" s="24" t="s">
        <v>19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24" t="s">
        <v>19</v>
      </c>
      <c r="S31" s="24" t="s">
        <v>19</v>
      </c>
      <c r="T31" s="24" t="s">
        <v>19</v>
      </c>
      <c r="U31" s="24" t="s">
        <v>19</v>
      </c>
      <c r="V31" s="24" t="s">
        <v>19</v>
      </c>
      <c r="W31" s="24">
        <v>543.70000000000005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505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42" t="s">
        <v>103</v>
      </c>
      <c r="B32" s="21">
        <v>42570</v>
      </c>
      <c r="C32" s="24" t="s">
        <v>19</v>
      </c>
      <c r="D32" s="24" t="s">
        <v>19</v>
      </c>
      <c r="E32" s="24">
        <v>0</v>
      </c>
      <c r="F32" s="24">
        <v>1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>SUM(C32:P32)</f>
        <v>1</v>
      </c>
      <c r="R32" s="47">
        <v>0</v>
      </c>
      <c r="S32" s="47">
        <v>0</v>
      </c>
      <c r="T32" s="24">
        <v>270.60000000000002</v>
      </c>
      <c r="U32" s="24">
        <v>73.3</v>
      </c>
      <c r="V32" s="47">
        <v>0</v>
      </c>
      <c r="W32" s="24" t="s">
        <v>19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509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42" t="s">
        <v>103</v>
      </c>
      <c r="B33" s="21">
        <v>42571</v>
      </c>
      <c r="C33" s="24" t="s">
        <v>19</v>
      </c>
      <c r="D33" s="24" t="s">
        <v>19</v>
      </c>
      <c r="E33" s="24" t="s">
        <v>19</v>
      </c>
      <c r="F33" s="24" t="s">
        <v>19</v>
      </c>
      <c r="G33" s="24" t="s">
        <v>19</v>
      </c>
      <c r="H33" s="24">
        <v>1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2"/>
        <v>1</v>
      </c>
      <c r="R33" s="24" t="s">
        <v>19</v>
      </c>
      <c r="S33" s="24" t="s">
        <v>19</v>
      </c>
      <c r="T33" s="24" t="s">
        <v>19</v>
      </c>
      <c r="U33" s="24" t="s">
        <v>19</v>
      </c>
      <c r="V33" s="24" t="s">
        <v>19</v>
      </c>
      <c r="W33" s="24">
        <v>692.3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508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42" t="s">
        <v>103</v>
      </c>
      <c r="B34" s="21">
        <v>42598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ref="Q34:Q41" si="3">SUM(C34:P34)</f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24" t="s">
        <v>19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512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 t="s">
        <v>103</v>
      </c>
      <c r="B35" s="21">
        <v>42600</v>
      </c>
      <c r="C35" s="24" t="s">
        <v>19</v>
      </c>
      <c r="D35" s="24" t="s">
        <v>19</v>
      </c>
      <c r="E35" s="24" t="s">
        <v>19</v>
      </c>
      <c r="F35" s="24" t="s">
        <v>19</v>
      </c>
      <c r="G35" s="24" t="s">
        <v>19</v>
      </c>
      <c r="H35" s="24">
        <v>0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24" t="s">
        <v>19</v>
      </c>
      <c r="S35" s="24" t="s">
        <v>19</v>
      </c>
      <c r="T35" s="24" t="s">
        <v>19</v>
      </c>
      <c r="U35" s="24" t="s">
        <v>19</v>
      </c>
      <c r="V35" s="24" t="s">
        <v>19</v>
      </c>
      <c r="W35" s="24">
        <v>690.7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513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42" t="s">
        <v>103</v>
      </c>
      <c r="B36" s="21">
        <v>42614</v>
      </c>
      <c r="C36" s="24" t="s">
        <v>19</v>
      </c>
      <c r="D36" s="24" t="s">
        <v>19</v>
      </c>
      <c r="E36" s="24">
        <v>0</v>
      </c>
      <c r="F36" s="24" t="s">
        <v>19</v>
      </c>
      <c r="G36" s="24" t="s">
        <v>19</v>
      </c>
      <c r="H36" s="24" t="s">
        <v>19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24" t="s">
        <v>19</v>
      </c>
      <c r="S36" s="24" t="s">
        <v>19</v>
      </c>
      <c r="T36" s="24">
        <v>3.9</v>
      </c>
      <c r="U36" s="24" t="s">
        <v>19</v>
      </c>
      <c r="V36" s="24" t="s">
        <v>19</v>
      </c>
      <c r="W36" s="24" t="s">
        <v>19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517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103</v>
      </c>
      <c r="B37" s="21">
        <v>42633</v>
      </c>
      <c r="C37" s="24" t="s">
        <v>19</v>
      </c>
      <c r="D37" s="24" t="s">
        <v>19</v>
      </c>
      <c r="E37" s="24" t="s">
        <v>19</v>
      </c>
      <c r="F37" s="24">
        <v>0</v>
      </c>
      <c r="G37" s="24" t="s">
        <v>19</v>
      </c>
      <c r="H37" s="24">
        <v>0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24" t="s">
        <v>19</v>
      </c>
      <c r="S37" s="24" t="s">
        <v>19</v>
      </c>
      <c r="T37" s="24" t="s">
        <v>19</v>
      </c>
      <c r="U37" s="24">
        <v>14.6</v>
      </c>
      <c r="V37" s="47">
        <v>0</v>
      </c>
      <c r="W37" s="24">
        <v>377.6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47" t="s">
        <v>19</v>
      </c>
      <c r="AF37" s="107" t="s">
        <v>518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42" t="s">
        <v>103</v>
      </c>
      <c r="B38" s="21">
        <v>42634</v>
      </c>
      <c r="C38" s="24">
        <v>0</v>
      </c>
      <c r="D38" s="24">
        <v>0</v>
      </c>
      <c r="E38" s="24">
        <v>0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3"/>
        <v>0</v>
      </c>
      <c r="R38" s="24">
        <v>573.20000000000005</v>
      </c>
      <c r="S38" s="47">
        <v>0</v>
      </c>
      <c r="T38" s="24" t="s">
        <v>19</v>
      </c>
      <c r="U38" s="24" t="s">
        <v>19</v>
      </c>
      <c r="V38" s="24" t="s">
        <v>19</v>
      </c>
      <c r="W38" s="24" t="s">
        <v>19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24" t="s">
        <v>19</v>
      </c>
      <c r="AF38" s="107" t="s">
        <v>519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42" t="s">
        <v>103</v>
      </c>
      <c r="B39" s="21">
        <v>42661</v>
      </c>
      <c r="C39" s="24" t="s">
        <v>19</v>
      </c>
      <c r="D39" s="24" t="s">
        <v>19</v>
      </c>
      <c r="E39" s="24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3"/>
        <v>0</v>
      </c>
      <c r="R39" s="24" t="s">
        <v>19</v>
      </c>
      <c r="S39" s="47">
        <v>0</v>
      </c>
      <c r="T39" s="24">
        <v>350.2</v>
      </c>
      <c r="U39" s="24">
        <v>0.7</v>
      </c>
      <c r="V39" s="47">
        <v>0</v>
      </c>
      <c r="W39" s="24">
        <v>126.7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24" t="s">
        <v>19</v>
      </c>
      <c r="AF39" s="107" t="s">
        <v>524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103</v>
      </c>
      <c r="B40" s="21">
        <v>42662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0</v>
      </c>
      <c r="R40" s="24">
        <v>692.8</v>
      </c>
      <c r="S40" s="24" t="s">
        <v>19</v>
      </c>
      <c r="T40" s="24" t="s">
        <v>19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24" t="s">
        <v>19</v>
      </c>
      <c r="AF40" s="107" t="s">
        <v>525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42" t="s">
        <v>103</v>
      </c>
      <c r="B41" s="21">
        <v>42676</v>
      </c>
      <c r="C41" s="24" t="s">
        <v>19</v>
      </c>
      <c r="D41" s="24" t="s">
        <v>19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0</v>
      </c>
      <c r="R41" s="24" t="s">
        <v>19</v>
      </c>
      <c r="S41" s="24" t="s">
        <v>19</v>
      </c>
      <c r="T41" s="24">
        <v>231.9</v>
      </c>
      <c r="U41" s="24" t="s">
        <v>19</v>
      </c>
      <c r="V41" s="24" t="s">
        <v>19</v>
      </c>
      <c r="W41" s="24" t="s">
        <v>19</v>
      </c>
      <c r="X41" s="24" t="s">
        <v>19</v>
      </c>
      <c r="Y41" s="24" t="s">
        <v>19</v>
      </c>
      <c r="Z41" s="24" t="s">
        <v>19</v>
      </c>
      <c r="AA41" s="24" t="s">
        <v>19</v>
      </c>
      <c r="AB41" s="24" t="s">
        <v>19</v>
      </c>
      <c r="AC41" s="24" t="s">
        <v>19</v>
      </c>
      <c r="AD41" s="24" t="s">
        <v>19</v>
      </c>
      <c r="AE41" s="19" t="s">
        <v>19</v>
      </c>
      <c r="AF41" s="107" t="s">
        <v>527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42" t="s">
        <v>103</v>
      </c>
      <c r="B42" s="21">
        <v>42677</v>
      </c>
      <c r="C42" s="24">
        <v>0</v>
      </c>
      <c r="D42" s="24" t="s">
        <v>19</v>
      </c>
      <c r="E42" s="24">
        <v>0</v>
      </c>
      <c r="F42" s="24">
        <v>0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58" si="4">SUM(C42:P42)</f>
        <v>0</v>
      </c>
      <c r="R42" s="24">
        <v>356.4</v>
      </c>
      <c r="S42" s="24" t="s">
        <v>19</v>
      </c>
      <c r="T42" s="24">
        <v>20.100000000000001</v>
      </c>
      <c r="U42" s="24">
        <v>27.5</v>
      </c>
      <c r="V42" s="24" t="s">
        <v>19</v>
      </c>
      <c r="W42" s="24" t="s">
        <v>19</v>
      </c>
      <c r="X42" s="24" t="s">
        <v>19</v>
      </c>
      <c r="Y42" s="24" t="s">
        <v>19</v>
      </c>
      <c r="Z42" s="24" t="s">
        <v>19</v>
      </c>
      <c r="AA42" s="24" t="s">
        <v>19</v>
      </c>
      <c r="AB42" s="24" t="s">
        <v>19</v>
      </c>
      <c r="AC42" s="24" t="s">
        <v>19</v>
      </c>
      <c r="AD42" s="24" t="s">
        <v>19</v>
      </c>
      <c r="AE42" s="19" t="s">
        <v>19</v>
      </c>
      <c r="AF42" s="107" t="s">
        <v>528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42" t="s">
        <v>103</v>
      </c>
      <c r="B43" s="21">
        <v>42682</v>
      </c>
      <c r="C43" s="24">
        <v>0</v>
      </c>
      <c r="D43" s="24" t="s">
        <v>19</v>
      </c>
      <c r="E43" s="24">
        <v>0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>
        <v>121</v>
      </c>
      <c r="S43" s="24" t="s">
        <v>19</v>
      </c>
      <c r="T43" s="24">
        <v>96.1</v>
      </c>
      <c r="U43" s="24">
        <v>46.8</v>
      </c>
      <c r="V43" s="24" t="s">
        <v>19</v>
      </c>
      <c r="W43" s="24" t="s">
        <v>19</v>
      </c>
      <c r="X43" s="24" t="s">
        <v>19</v>
      </c>
      <c r="Y43" s="24" t="s">
        <v>19</v>
      </c>
      <c r="Z43" s="24" t="s">
        <v>19</v>
      </c>
      <c r="AA43" s="24" t="s">
        <v>19</v>
      </c>
      <c r="AB43" s="24" t="s">
        <v>19</v>
      </c>
      <c r="AC43" s="24" t="s">
        <v>19</v>
      </c>
      <c r="AD43" s="24" t="s">
        <v>19</v>
      </c>
      <c r="AE43" s="19" t="s">
        <v>19</v>
      </c>
      <c r="AF43" s="107" t="s">
        <v>529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103</v>
      </c>
      <c r="B44" s="21">
        <v>42685</v>
      </c>
      <c r="C44" s="24">
        <v>0</v>
      </c>
      <c r="D44" s="24" t="s">
        <v>19</v>
      </c>
      <c r="E44" s="24">
        <v>0</v>
      </c>
      <c r="F44" s="24">
        <v>0</v>
      </c>
      <c r="G44" s="24" t="s">
        <v>19</v>
      </c>
      <c r="H44" s="24" t="s">
        <v>19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>
        <v>72</v>
      </c>
      <c r="S44" s="24" t="s">
        <v>19</v>
      </c>
      <c r="T44" s="24">
        <v>46.3</v>
      </c>
      <c r="U44" s="24">
        <v>26.2</v>
      </c>
      <c r="V44" s="24" t="s">
        <v>19</v>
      </c>
      <c r="W44" s="24" t="s">
        <v>19</v>
      </c>
      <c r="X44" s="24" t="s">
        <v>19</v>
      </c>
      <c r="Y44" s="24" t="s">
        <v>19</v>
      </c>
      <c r="Z44" s="24" t="s">
        <v>19</v>
      </c>
      <c r="AA44" s="24" t="s">
        <v>19</v>
      </c>
      <c r="AB44" s="24" t="s">
        <v>19</v>
      </c>
      <c r="AC44" s="24" t="s">
        <v>19</v>
      </c>
      <c r="AD44" s="24" t="s">
        <v>19</v>
      </c>
      <c r="AE44" s="19" t="s">
        <v>19</v>
      </c>
      <c r="AF44" s="107" t="s">
        <v>530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 t="s">
        <v>103</v>
      </c>
      <c r="B45" s="21">
        <v>42688</v>
      </c>
      <c r="C45" s="24" t="s">
        <v>19</v>
      </c>
      <c r="D45" s="24" t="s">
        <v>19</v>
      </c>
      <c r="E45" s="24">
        <v>0</v>
      </c>
      <c r="F45" s="24">
        <v>0</v>
      </c>
      <c r="G45" s="24" t="s">
        <v>19</v>
      </c>
      <c r="H45" s="24" t="s">
        <v>19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24" t="s">
        <v>19</v>
      </c>
      <c r="S45" s="24" t="s">
        <v>19</v>
      </c>
      <c r="T45" s="24">
        <v>38.6</v>
      </c>
      <c r="U45" s="47">
        <v>11</v>
      </c>
      <c r="V45" s="24" t="s">
        <v>19</v>
      </c>
      <c r="W45" s="24" t="s">
        <v>19</v>
      </c>
      <c r="X45" s="24" t="s">
        <v>19</v>
      </c>
      <c r="Y45" s="24" t="s">
        <v>19</v>
      </c>
      <c r="Z45" s="24" t="s">
        <v>19</v>
      </c>
      <c r="AA45" s="24" t="s">
        <v>19</v>
      </c>
      <c r="AB45" s="24" t="s">
        <v>19</v>
      </c>
      <c r="AC45" s="24" t="s">
        <v>19</v>
      </c>
      <c r="AD45" s="24" t="s">
        <v>19</v>
      </c>
      <c r="AE45" s="19" t="s">
        <v>19</v>
      </c>
      <c r="AF45" s="107" t="s">
        <v>531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103</v>
      </c>
      <c r="B46" s="21">
        <v>42689</v>
      </c>
      <c r="C46" s="24" t="s">
        <v>19</v>
      </c>
      <c r="D46" s="24" t="s">
        <v>19</v>
      </c>
      <c r="E46" s="24">
        <v>0</v>
      </c>
      <c r="F46" s="24">
        <v>0</v>
      </c>
      <c r="G46" s="24" t="s">
        <v>19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24" t="s">
        <v>19</v>
      </c>
      <c r="S46" s="24" t="s">
        <v>19</v>
      </c>
      <c r="T46" s="24">
        <v>17.2</v>
      </c>
      <c r="U46" s="24">
        <v>10.199999999999999</v>
      </c>
      <c r="V46" s="24" t="s">
        <v>19</v>
      </c>
      <c r="W46" s="24">
        <v>100.8</v>
      </c>
      <c r="X46" s="24" t="s">
        <v>19</v>
      </c>
      <c r="Y46" s="24" t="s">
        <v>19</v>
      </c>
      <c r="Z46" s="24" t="s">
        <v>19</v>
      </c>
      <c r="AA46" s="24" t="s">
        <v>19</v>
      </c>
      <c r="AB46" s="24" t="s">
        <v>19</v>
      </c>
      <c r="AC46" s="24" t="s">
        <v>19</v>
      </c>
      <c r="AD46" s="24" t="s">
        <v>19</v>
      </c>
      <c r="AE46" s="19" t="s">
        <v>19</v>
      </c>
      <c r="AF46" s="107" t="s">
        <v>532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103</v>
      </c>
      <c r="B47" s="21">
        <v>42690</v>
      </c>
      <c r="C47" s="24">
        <v>0</v>
      </c>
      <c r="D47" s="24" t="s">
        <v>19</v>
      </c>
      <c r="E47" s="24" t="s">
        <v>19</v>
      </c>
      <c r="F47" s="24" t="s">
        <v>19</v>
      </c>
      <c r="G47" s="24" t="s">
        <v>19</v>
      </c>
      <c r="H47" s="24" t="s">
        <v>19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120</v>
      </c>
      <c r="S47" s="24" t="s">
        <v>19</v>
      </c>
      <c r="T47" s="24" t="s">
        <v>19</v>
      </c>
      <c r="U47" s="24" t="s">
        <v>19</v>
      </c>
      <c r="V47" s="24" t="s">
        <v>19</v>
      </c>
      <c r="W47" s="24" t="s">
        <v>19</v>
      </c>
      <c r="X47" s="24" t="s">
        <v>19</v>
      </c>
      <c r="Y47" s="24" t="s">
        <v>19</v>
      </c>
      <c r="Z47" s="24" t="s">
        <v>19</v>
      </c>
      <c r="AA47" s="24" t="s">
        <v>19</v>
      </c>
      <c r="AB47" s="24" t="s">
        <v>19</v>
      </c>
      <c r="AC47" s="24" t="s">
        <v>19</v>
      </c>
      <c r="AD47" s="24" t="s">
        <v>19</v>
      </c>
      <c r="AE47" s="19" t="s">
        <v>19</v>
      </c>
      <c r="AF47" s="107" t="s">
        <v>533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 t="s">
        <v>103</v>
      </c>
      <c r="B48" s="21">
        <v>42691</v>
      </c>
      <c r="C48" s="24" t="s">
        <v>19</v>
      </c>
      <c r="D48" s="24" t="s">
        <v>19</v>
      </c>
      <c r="E48" s="24">
        <v>0</v>
      </c>
      <c r="F48" s="24">
        <v>0</v>
      </c>
      <c r="G48" s="24" t="s">
        <v>19</v>
      </c>
      <c r="H48" s="24" t="s">
        <v>19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4" t="s">
        <v>19</v>
      </c>
      <c r="S48" s="24" t="s">
        <v>19</v>
      </c>
      <c r="T48" s="24">
        <v>27.2</v>
      </c>
      <c r="U48" s="24">
        <v>21.2</v>
      </c>
      <c r="V48" s="24" t="s">
        <v>19</v>
      </c>
      <c r="W48" s="24" t="s">
        <v>19</v>
      </c>
      <c r="X48" s="24" t="s">
        <v>19</v>
      </c>
      <c r="Y48" s="24" t="s">
        <v>19</v>
      </c>
      <c r="Z48" s="24" t="s">
        <v>19</v>
      </c>
      <c r="AA48" s="24" t="s">
        <v>19</v>
      </c>
      <c r="AB48" s="24" t="s">
        <v>19</v>
      </c>
      <c r="AC48" s="24" t="s">
        <v>19</v>
      </c>
      <c r="AD48" s="24" t="s">
        <v>19</v>
      </c>
      <c r="AE48" s="19" t="s">
        <v>19</v>
      </c>
      <c r="AF48" s="107" t="s">
        <v>534</v>
      </c>
      <c r="AG48" s="25"/>
      <c r="AH48" s="25"/>
      <c r="AI48" s="25"/>
      <c r="AJ48" s="25"/>
      <c r="AK48" s="25"/>
      <c r="AL48" s="25"/>
      <c r="AM48" s="14"/>
    </row>
    <row r="49" spans="1:39" x14ac:dyDescent="0.25">
      <c r="A49" s="42" t="s">
        <v>103</v>
      </c>
      <c r="B49" s="21">
        <v>42693</v>
      </c>
      <c r="C49" s="24" t="s">
        <v>19</v>
      </c>
      <c r="D49" s="24" t="s">
        <v>19</v>
      </c>
      <c r="E49" s="24">
        <v>0</v>
      </c>
      <c r="F49" s="24">
        <v>0</v>
      </c>
      <c r="G49" s="24" t="s">
        <v>19</v>
      </c>
      <c r="H49" s="24" t="s">
        <v>19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4" t="s">
        <v>19</v>
      </c>
      <c r="S49" s="24" t="s">
        <v>19</v>
      </c>
      <c r="T49" s="24">
        <v>41.4</v>
      </c>
      <c r="U49" s="24">
        <v>25.9</v>
      </c>
      <c r="V49" s="24" t="s">
        <v>19</v>
      </c>
      <c r="W49" s="24" t="s">
        <v>19</v>
      </c>
      <c r="X49" s="24" t="s">
        <v>19</v>
      </c>
      <c r="Y49" s="24" t="s">
        <v>19</v>
      </c>
      <c r="Z49" s="24" t="s">
        <v>19</v>
      </c>
      <c r="AA49" s="24" t="s">
        <v>19</v>
      </c>
      <c r="AB49" s="24" t="s">
        <v>19</v>
      </c>
      <c r="AC49" s="24" t="s">
        <v>19</v>
      </c>
      <c r="AD49" s="24" t="s">
        <v>19</v>
      </c>
      <c r="AE49" s="19" t="s">
        <v>19</v>
      </c>
      <c r="AF49" s="107" t="s">
        <v>535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42" t="s">
        <v>103</v>
      </c>
      <c r="B50" s="21">
        <v>42695</v>
      </c>
      <c r="C50" s="24" t="s">
        <v>19</v>
      </c>
      <c r="D50" s="24" t="s">
        <v>19</v>
      </c>
      <c r="E50" s="24">
        <v>0</v>
      </c>
      <c r="F50" s="24">
        <v>0</v>
      </c>
      <c r="G50" s="24" t="s">
        <v>19</v>
      </c>
      <c r="H50" s="24" t="s">
        <v>19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24" t="s">
        <v>19</v>
      </c>
      <c r="S50" s="24" t="s">
        <v>19</v>
      </c>
      <c r="T50" s="24">
        <v>21.1</v>
      </c>
      <c r="U50" s="24">
        <v>11.3</v>
      </c>
      <c r="V50" s="24" t="s">
        <v>19</v>
      </c>
      <c r="W50" s="24" t="s">
        <v>19</v>
      </c>
      <c r="X50" s="24" t="s">
        <v>19</v>
      </c>
      <c r="Y50" s="24" t="s">
        <v>19</v>
      </c>
      <c r="Z50" s="24" t="s">
        <v>19</v>
      </c>
      <c r="AA50" s="24" t="s">
        <v>19</v>
      </c>
      <c r="AB50" s="24" t="s">
        <v>19</v>
      </c>
      <c r="AC50" s="24" t="s">
        <v>19</v>
      </c>
      <c r="AD50" s="24" t="s">
        <v>19</v>
      </c>
      <c r="AE50" s="19" t="s">
        <v>19</v>
      </c>
      <c r="AF50" s="107" t="s">
        <v>536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42" t="s">
        <v>103</v>
      </c>
      <c r="B51" s="21">
        <v>42696</v>
      </c>
      <c r="C51" s="24" t="s">
        <v>19</v>
      </c>
      <c r="D51" s="24" t="s">
        <v>19</v>
      </c>
      <c r="E51" s="24">
        <v>0</v>
      </c>
      <c r="F51" s="24">
        <v>0</v>
      </c>
      <c r="G51" s="24" t="s">
        <v>19</v>
      </c>
      <c r="H51" s="24" t="s">
        <v>19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4"/>
        <v>0</v>
      </c>
      <c r="R51" s="24" t="s">
        <v>19</v>
      </c>
      <c r="S51" s="24" t="s">
        <v>19</v>
      </c>
      <c r="T51" s="24">
        <v>13.2</v>
      </c>
      <c r="U51" s="24">
        <v>9.9</v>
      </c>
      <c r="V51" s="24" t="s">
        <v>19</v>
      </c>
      <c r="W51" s="24" t="s">
        <v>19</v>
      </c>
      <c r="X51" s="24" t="s">
        <v>19</v>
      </c>
      <c r="Y51" s="24" t="s">
        <v>19</v>
      </c>
      <c r="Z51" s="24" t="s">
        <v>19</v>
      </c>
      <c r="AA51" s="24" t="s">
        <v>19</v>
      </c>
      <c r="AB51" s="24" t="s">
        <v>19</v>
      </c>
      <c r="AC51" s="24" t="s">
        <v>19</v>
      </c>
      <c r="AD51" s="24" t="s">
        <v>19</v>
      </c>
      <c r="AE51" s="19" t="s">
        <v>19</v>
      </c>
      <c r="AF51" s="107" t="s">
        <v>537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42" t="s">
        <v>103</v>
      </c>
      <c r="B52" s="21">
        <v>42697</v>
      </c>
      <c r="C52" s="24">
        <v>0</v>
      </c>
      <c r="D52" s="24" t="s">
        <v>19</v>
      </c>
      <c r="E52" s="24">
        <v>0</v>
      </c>
      <c r="F52" s="24">
        <v>0</v>
      </c>
      <c r="G52" s="24" t="s">
        <v>19</v>
      </c>
      <c r="H52" s="24" t="s">
        <v>19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4"/>
        <v>0</v>
      </c>
      <c r="R52" s="24">
        <v>164.4</v>
      </c>
      <c r="S52" s="24" t="s">
        <v>19</v>
      </c>
      <c r="T52" s="24">
        <v>12.1</v>
      </c>
      <c r="U52" s="24">
        <v>10.9</v>
      </c>
      <c r="V52" s="24" t="s">
        <v>19</v>
      </c>
      <c r="W52" s="24" t="s">
        <v>19</v>
      </c>
      <c r="X52" s="24" t="s">
        <v>19</v>
      </c>
      <c r="Y52" s="24" t="s">
        <v>19</v>
      </c>
      <c r="Z52" s="24" t="s">
        <v>19</v>
      </c>
      <c r="AA52" s="24" t="s">
        <v>19</v>
      </c>
      <c r="AB52" s="24" t="s">
        <v>19</v>
      </c>
      <c r="AC52" s="24" t="s">
        <v>19</v>
      </c>
      <c r="AD52" s="24" t="s">
        <v>19</v>
      </c>
      <c r="AE52" s="24" t="s">
        <v>19</v>
      </c>
      <c r="AF52" s="107" t="s">
        <v>538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103</v>
      </c>
      <c r="B53" s="21">
        <v>42699</v>
      </c>
      <c r="C53" s="24">
        <v>0</v>
      </c>
      <c r="D53" s="24" t="s">
        <v>19</v>
      </c>
      <c r="E53" s="24">
        <v>0</v>
      </c>
      <c r="F53" s="24">
        <v>0</v>
      </c>
      <c r="G53" s="24" t="s">
        <v>19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4"/>
        <v>0</v>
      </c>
      <c r="R53" s="47">
        <v>48</v>
      </c>
      <c r="S53" s="24" t="s">
        <v>19</v>
      </c>
      <c r="T53" s="24">
        <v>28.9</v>
      </c>
      <c r="U53" s="24">
        <v>8.5</v>
      </c>
      <c r="V53" s="24" t="s">
        <v>19</v>
      </c>
      <c r="W53" s="24">
        <v>12.1</v>
      </c>
      <c r="X53" s="24" t="s">
        <v>19</v>
      </c>
      <c r="Y53" s="24" t="s">
        <v>19</v>
      </c>
      <c r="Z53" s="24" t="s">
        <v>19</v>
      </c>
      <c r="AA53" s="24" t="s">
        <v>19</v>
      </c>
      <c r="AB53" s="24" t="s">
        <v>19</v>
      </c>
      <c r="AC53" s="24" t="s">
        <v>19</v>
      </c>
      <c r="AD53" s="24" t="s">
        <v>19</v>
      </c>
      <c r="AE53" s="24" t="s">
        <v>19</v>
      </c>
      <c r="AF53" s="107" t="s">
        <v>539</v>
      </c>
      <c r="AG53" s="25"/>
      <c r="AH53" s="25"/>
      <c r="AI53" s="25"/>
      <c r="AJ53" s="25"/>
      <c r="AK53" s="25"/>
      <c r="AL53" s="25"/>
      <c r="AM53" s="14"/>
    </row>
    <row r="54" spans="1:39" x14ac:dyDescent="0.25">
      <c r="A54" s="42" t="s">
        <v>103</v>
      </c>
      <c r="B54" s="21">
        <v>42701</v>
      </c>
      <c r="C54" s="24" t="s">
        <v>19</v>
      </c>
      <c r="D54" s="24" t="s">
        <v>19</v>
      </c>
      <c r="E54" s="24">
        <v>0</v>
      </c>
      <c r="F54" s="24">
        <v>0</v>
      </c>
      <c r="G54" s="24" t="s">
        <v>19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4"/>
        <v>0</v>
      </c>
      <c r="R54" s="24" t="s">
        <v>19</v>
      </c>
      <c r="S54" s="24" t="s">
        <v>19</v>
      </c>
      <c r="T54" s="24">
        <v>25.4</v>
      </c>
      <c r="U54" s="47">
        <v>0</v>
      </c>
      <c r="V54" s="24" t="s">
        <v>19</v>
      </c>
      <c r="W54" s="24">
        <v>22.3</v>
      </c>
      <c r="X54" s="24" t="s">
        <v>19</v>
      </c>
      <c r="Y54" s="24" t="s">
        <v>19</v>
      </c>
      <c r="Z54" s="24" t="s">
        <v>19</v>
      </c>
      <c r="AA54" s="24" t="s">
        <v>19</v>
      </c>
      <c r="AB54" s="24" t="s">
        <v>19</v>
      </c>
      <c r="AC54" s="24" t="s">
        <v>19</v>
      </c>
      <c r="AD54" s="24" t="s">
        <v>19</v>
      </c>
      <c r="AE54" s="24" t="s">
        <v>19</v>
      </c>
      <c r="AF54" s="107" t="s">
        <v>540</v>
      </c>
      <c r="AG54" s="25"/>
      <c r="AH54" s="25"/>
      <c r="AI54" s="25"/>
      <c r="AJ54" s="25"/>
      <c r="AK54" s="25"/>
      <c r="AL54" s="25"/>
      <c r="AM54" s="14"/>
    </row>
    <row r="55" spans="1:39" x14ac:dyDescent="0.25">
      <c r="A55" s="42" t="s">
        <v>103</v>
      </c>
      <c r="B55" s="21">
        <v>42703</v>
      </c>
      <c r="C55" s="24" t="s">
        <v>19</v>
      </c>
      <c r="D55" s="24" t="s">
        <v>19</v>
      </c>
      <c r="E55" s="24" t="s">
        <v>19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4"/>
        <v>0</v>
      </c>
      <c r="R55" s="24" t="s">
        <v>19</v>
      </c>
      <c r="S55" s="24" t="s">
        <v>19</v>
      </c>
      <c r="T55" s="24" t="s">
        <v>19</v>
      </c>
      <c r="U55" s="47">
        <v>0</v>
      </c>
      <c r="V55" s="24" t="s">
        <v>19</v>
      </c>
      <c r="W55" s="24">
        <v>19.7</v>
      </c>
      <c r="X55" s="24" t="s">
        <v>19</v>
      </c>
      <c r="Y55" s="24" t="s">
        <v>19</v>
      </c>
      <c r="Z55" s="24" t="s">
        <v>19</v>
      </c>
      <c r="AA55" s="24" t="s">
        <v>19</v>
      </c>
      <c r="AB55" s="24" t="s">
        <v>19</v>
      </c>
      <c r="AC55" s="24" t="s">
        <v>19</v>
      </c>
      <c r="AD55" s="24" t="s">
        <v>19</v>
      </c>
      <c r="AE55" s="24" t="s">
        <v>19</v>
      </c>
      <c r="AF55" s="107" t="s">
        <v>541</v>
      </c>
      <c r="AG55" s="25"/>
      <c r="AH55" s="25"/>
      <c r="AI55" s="25"/>
      <c r="AJ55" s="25"/>
      <c r="AK55" s="25"/>
      <c r="AL55" s="25"/>
      <c r="AM55" s="14"/>
    </row>
    <row r="56" spans="1:39" x14ac:dyDescent="0.25">
      <c r="A56" s="42" t="s">
        <v>103</v>
      </c>
      <c r="B56" s="21">
        <v>42705</v>
      </c>
      <c r="C56" s="24" t="s">
        <v>19</v>
      </c>
      <c r="D56" s="24" t="s">
        <v>19</v>
      </c>
      <c r="E56" s="24" t="s">
        <v>19</v>
      </c>
      <c r="F56" s="24" t="s">
        <v>19</v>
      </c>
      <c r="G56" s="24" t="s">
        <v>19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4"/>
        <v>0</v>
      </c>
      <c r="R56" s="24" t="s">
        <v>19</v>
      </c>
      <c r="S56" s="24" t="s">
        <v>19</v>
      </c>
      <c r="T56" s="24" t="s">
        <v>19</v>
      </c>
      <c r="U56" s="24" t="s">
        <v>19</v>
      </c>
      <c r="V56" s="24" t="s">
        <v>19</v>
      </c>
      <c r="W56" s="47">
        <v>17</v>
      </c>
      <c r="X56" s="24" t="s">
        <v>19</v>
      </c>
      <c r="Y56" s="24" t="s">
        <v>19</v>
      </c>
      <c r="Z56" s="24" t="s">
        <v>19</v>
      </c>
      <c r="AA56" s="24" t="s">
        <v>19</v>
      </c>
      <c r="AB56" s="24" t="s">
        <v>19</v>
      </c>
      <c r="AC56" s="24" t="s">
        <v>19</v>
      </c>
      <c r="AD56" s="24" t="s">
        <v>19</v>
      </c>
      <c r="AE56" s="24" t="s">
        <v>19</v>
      </c>
      <c r="AF56" s="107" t="s">
        <v>542</v>
      </c>
      <c r="AG56" s="25"/>
      <c r="AH56" s="25"/>
      <c r="AI56" s="25"/>
      <c r="AJ56" s="25"/>
      <c r="AK56" s="25"/>
      <c r="AL56" s="25"/>
      <c r="AM56" s="14"/>
    </row>
    <row r="57" spans="1:39" x14ac:dyDescent="0.25">
      <c r="A57" s="42" t="s">
        <v>103</v>
      </c>
      <c r="B57" s="21">
        <v>42707</v>
      </c>
      <c r="C57" s="24" t="s">
        <v>19</v>
      </c>
      <c r="D57" s="24" t="s">
        <v>19</v>
      </c>
      <c r="E57" s="24">
        <v>0</v>
      </c>
      <c r="F57" s="24">
        <v>0</v>
      </c>
      <c r="G57" s="24" t="s">
        <v>19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4"/>
        <v>0</v>
      </c>
      <c r="R57" s="24" t="s">
        <v>19</v>
      </c>
      <c r="S57" s="24" t="s">
        <v>19</v>
      </c>
      <c r="T57" s="47">
        <v>77</v>
      </c>
      <c r="U57" s="47">
        <v>10</v>
      </c>
      <c r="V57" s="24" t="s">
        <v>19</v>
      </c>
      <c r="W57" s="24" t="s">
        <v>19</v>
      </c>
      <c r="X57" s="24" t="s">
        <v>19</v>
      </c>
      <c r="Y57" s="24" t="s">
        <v>19</v>
      </c>
      <c r="Z57" s="24" t="s">
        <v>19</v>
      </c>
      <c r="AA57" s="24" t="s">
        <v>19</v>
      </c>
      <c r="AB57" s="24" t="s">
        <v>19</v>
      </c>
      <c r="AC57" s="24" t="s">
        <v>19</v>
      </c>
      <c r="AD57" s="24" t="s">
        <v>19</v>
      </c>
      <c r="AE57" s="24" t="s">
        <v>19</v>
      </c>
      <c r="AF57" s="107" t="s">
        <v>543</v>
      </c>
      <c r="AG57" s="25"/>
      <c r="AH57" s="25"/>
      <c r="AI57" s="25"/>
      <c r="AJ57" s="25"/>
      <c r="AK57" s="25"/>
      <c r="AL57" s="25"/>
      <c r="AM57" s="14"/>
    </row>
    <row r="58" spans="1:39" x14ac:dyDescent="0.25">
      <c r="A58" s="42" t="s">
        <v>103</v>
      </c>
      <c r="B58" s="21">
        <v>42709</v>
      </c>
      <c r="C58" s="24" t="s">
        <v>19</v>
      </c>
      <c r="D58" s="24" t="s">
        <v>19</v>
      </c>
      <c r="E58" s="24" t="s">
        <v>19</v>
      </c>
      <c r="F58" s="24">
        <v>0</v>
      </c>
      <c r="G58" s="24" t="s">
        <v>19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4"/>
        <v>0</v>
      </c>
      <c r="R58" s="24" t="s">
        <v>19</v>
      </c>
      <c r="S58" s="24" t="s">
        <v>19</v>
      </c>
      <c r="T58" s="24" t="s">
        <v>19</v>
      </c>
      <c r="U58" s="47">
        <v>35</v>
      </c>
      <c r="V58" s="47" t="s">
        <v>19</v>
      </c>
      <c r="W58" s="47">
        <v>18</v>
      </c>
      <c r="X58" s="24" t="s">
        <v>19</v>
      </c>
      <c r="Y58" s="24" t="s">
        <v>19</v>
      </c>
      <c r="Z58" s="24" t="s">
        <v>19</v>
      </c>
      <c r="AA58" s="24" t="s">
        <v>19</v>
      </c>
      <c r="AB58" s="24" t="s">
        <v>19</v>
      </c>
      <c r="AC58" s="24" t="s">
        <v>19</v>
      </c>
      <c r="AD58" s="24" t="s">
        <v>19</v>
      </c>
      <c r="AE58" s="24" t="s">
        <v>19</v>
      </c>
      <c r="AF58" s="107" t="s">
        <v>544</v>
      </c>
      <c r="AG58" s="25"/>
      <c r="AH58" s="25"/>
      <c r="AI58" s="25"/>
      <c r="AJ58" s="25"/>
      <c r="AK58" s="25"/>
      <c r="AL58" s="25"/>
      <c r="AM58" s="14"/>
    </row>
    <row r="59" spans="1:39" x14ac:dyDescent="0.25">
      <c r="A59" s="42" t="s">
        <v>103</v>
      </c>
      <c r="B59" s="21">
        <v>42711</v>
      </c>
      <c r="C59" s="24" t="s">
        <v>19</v>
      </c>
      <c r="D59" s="24" t="s">
        <v>19</v>
      </c>
      <c r="E59" s="24">
        <v>0</v>
      </c>
      <c r="F59" s="24">
        <v>0</v>
      </c>
      <c r="G59" s="24" t="s">
        <v>19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ref="Q59:Q69" si="5">SUM(C59:P59)</f>
        <v>0</v>
      </c>
      <c r="R59" s="24" t="s">
        <v>19</v>
      </c>
      <c r="S59" s="24" t="s">
        <v>19</v>
      </c>
      <c r="T59" s="47">
        <v>10</v>
      </c>
      <c r="U59" s="47">
        <v>17</v>
      </c>
      <c r="V59" s="24" t="s">
        <v>19</v>
      </c>
      <c r="W59" s="47">
        <v>17</v>
      </c>
      <c r="X59" s="24" t="s">
        <v>19</v>
      </c>
      <c r="Y59" s="24" t="s">
        <v>19</v>
      </c>
      <c r="Z59" s="24" t="s">
        <v>19</v>
      </c>
      <c r="AA59" s="24" t="s">
        <v>19</v>
      </c>
      <c r="AB59" s="24" t="s">
        <v>19</v>
      </c>
      <c r="AC59" s="24" t="s">
        <v>19</v>
      </c>
      <c r="AD59" s="24" t="s">
        <v>19</v>
      </c>
      <c r="AE59" s="24" t="s">
        <v>19</v>
      </c>
      <c r="AF59" s="107" t="s">
        <v>551</v>
      </c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103</v>
      </c>
      <c r="B60" s="21">
        <v>42712</v>
      </c>
      <c r="C60" s="24" t="s">
        <v>19</v>
      </c>
      <c r="D60" s="24" t="s">
        <v>19</v>
      </c>
      <c r="E60" s="24">
        <v>0</v>
      </c>
      <c r="F60" s="24">
        <v>0</v>
      </c>
      <c r="G60" s="24" t="s">
        <v>19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5"/>
        <v>0</v>
      </c>
      <c r="R60" s="47" t="s">
        <v>19</v>
      </c>
      <c r="S60" s="24" t="s">
        <v>19</v>
      </c>
      <c r="T60" s="47">
        <v>0</v>
      </c>
      <c r="U60" s="47">
        <v>10</v>
      </c>
      <c r="V60" s="47" t="s">
        <v>19</v>
      </c>
      <c r="W60" s="47">
        <v>17</v>
      </c>
      <c r="X60" s="24" t="s">
        <v>19</v>
      </c>
      <c r="Y60" s="24" t="s">
        <v>19</v>
      </c>
      <c r="Z60" s="24" t="s">
        <v>19</v>
      </c>
      <c r="AA60" s="24" t="s">
        <v>19</v>
      </c>
      <c r="AB60" s="24" t="s">
        <v>19</v>
      </c>
      <c r="AC60" s="24" t="s">
        <v>19</v>
      </c>
      <c r="AD60" s="24" t="s">
        <v>19</v>
      </c>
      <c r="AE60" s="24" t="s">
        <v>19</v>
      </c>
      <c r="AF60" s="107" t="s">
        <v>552</v>
      </c>
      <c r="AG60" s="25"/>
      <c r="AH60" s="25"/>
      <c r="AI60" s="25"/>
      <c r="AJ60" s="25"/>
      <c r="AK60" s="25"/>
      <c r="AL60" s="25"/>
      <c r="AM60" s="14"/>
    </row>
    <row r="61" spans="1:39" x14ac:dyDescent="0.25">
      <c r="A61" s="42" t="s">
        <v>103</v>
      </c>
      <c r="B61" s="21">
        <v>42713</v>
      </c>
      <c r="C61" s="24">
        <v>0</v>
      </c>
      <c r="D61" s="24" t="s">
        <v>19</v>
      </c>
      <c r="E61" s="24" t="s">
        <v>19</v>
      </c>
      <c r="F61" s="24" t="s">
        <v>19</v>
      </c>
      <c r="G61" s="24" t="s">
        <v>19</v>
      </c>
      <c r="H61" s="24" t="s">
        <v>19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5"/>
        <v>0</v>
      </c>
      <c r="R61" s="47">
        <v>336</v>
      </c>
      <c r="S61" s="24" t="s">
        <v>19</v>
      </c>
      <c r="T61" s="24" t="s">
        <v>19</v>
      </c>
      <c r="U61" s="24" t="s">
        <v>19</v>
      </c>
      <c r="V61" s="24" t="s">
        <v>19</v>
      </c>
      <c r="W61" s="24" t="s">
        <v>19</v>
      </c>
      <c r="X61" s="24" t="s">
        <v>19</v>
      </c>
      <c r="Y61" s="24" t="s">
        <v>19</v>
      </c>
      <c r="Z61" s="24" t="s">
        <v>19</v>
      </c>
      <c r="AA61" s="24" t="s">
        <v>19</v>
      </c>
      <c r="AB61" s="24" t="s">
        <v>19</v>
      </c>
      <c r="AC61" s="24" t="s">
        <v>19</v>
      </c>
      <c r="AD61" s="24" t="s">
        <v>19</v>
      </c>
      <c r="AE61" s="24" t="s">
        <v>19</v>
      </c>
      <c r="AF61" s="107" t="s">
        <v>553</v>
      </c>
      <c r="AG61" s="25"/>
      <c r="AH61" s="25"/>
      <c r="AI61" s="25"/>
      <c r="AJ61" s="25"/>
      <c r="AK61" s="25"/>
      <c r="AL61" s="25"/>
      <c r="AM61" s="14"/>
    </row>
    <row r="62" spans="1:39" x14ac:dyDescent="0.25">
      <c r="A62" s="42" t="s">
        <v>103</v>
      </c>
      <c r="B62" s="21">
        <v>42714</v>
      </c>
      <c r="C62" s="24">
        <v>0</v>
      </c>
      <c r="D62" s="24" t="s">
        <v>19</v>
      </c>
      <c r="E62" s="24">
        <v>0</v>
      </c>
      <c r="F62" s="24">
        <v>0</v>
      </c>
      <c r="G62" s="24" t="s">
        <v>19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5"/>
        <v>0</v>
      </c>
      <c r="R62" s="47">
        <v>48</v>
      </c>
      <c r="S62" s="47" t="s">
        <v>19</v>
      </c>
      <c r="T62" s="47">
        <v>0</v>
      </c>
      <c r="U62" s="47">
        <v>5</v>
      </c>
      <c r="V62" s="47" t="s">
        <v>19</v>
      </c>
      <c r="W62" s="47">
        <v>22</v>
      </c>
      <c r="X62" s="24" t="s">
        <v>19</v>
      </c>
      <c r="Y62" s="24" t="s">
        <v>19</v>
      </c>
      <c r="Z62" s="24" t="s">
        <v>19</v>
      </c>
      <c r="AA62" s="24" t="s">
        <v>19</v>
      </c>
      <c r="AB62" s="24" t="s">
        <v>19</v>
      </c>
      <c r="AC62" s="24" t="s">
        <v>19</v>
      </c>
      <c r="AD62" s="24" t="s">
        <v>19</v>
      </c>
      <c r="AE62" s="24" t="s">
        <v>19</v>
      </c>
      <c r="AF62" s="107" t="s">
        <v>554</v>
      </c>
      <c r="AG62" s="25"/>
      <c r="AH62" s="25"/>
      <c r="AI62" s="25"/>
      <c r="AJ62" s="25"/>
      <c r="AK62" s="25"/>
      <c r="AL62" s="25"/>
      <c r="AM62" s="14"/>
    </row>
    <row r="63" spans="1:39" x14ac:dyDescent="0.25">
      <c r="A63" s="42" t="s">
        <v>103</v>
      </c>
      <c r="B63" s="21">
        <v>42717</v>
      </c>
      <c r="C63" s="24">
        <v>0</v>
      </c>
      <c r="D63" s="24" t="s">
        <v>19</v>
      </c>
      <c r="E63" s="24">
        <v>0</v>
      </c>
      <c r="F63" s="24">
        <v>0</v>
      </c>
      <c r="G63" s="24" t="s">
        <v>19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5"/>
        <v>0</v>
      </c>
      <c r="R63" s="47">
        <v>72</v>
      </c>
      <c r="S63" s="47" t="s">
        <v>19</v>
      </c>
      <c r="T63" s="47">
        <v>0</v>
      </c>
      <c r="U63" s="47">
        <v>21</v>
      </c>
      <c r="V63" s="47" t="s">
        <v>19</v>
      </c>
      <c r="W63" s="47">
        <v>41</v>
      </c>
      <c r="X63" s="24" t="s">
        <v>19</v>
      </c>
      <c r="Y63" s="24" t="s">
        <v>19</v>
      </c>
      <c r="Z63" s="24" t="s">
        <v>19</v>
      </c>
      <c r="AA63" s="24" t="s">
        <v>19</v>
      </c>
      <c r="AB63" s="24" t="s">
        <v>19</v>
      </c>
      <c r="AC63" s="24" t="s">
        <v>19</v>
      </c>
      <c r="AD63" s="24" t="s">
        <v>19</v>
      </c>
      <c r="AE63" s="24" t="s">
        <v>19</v>
      </c>
      <c r="AF63" s="107" t="s">
        <v>555</v>
      </c>
      <c r="AG63" s="25"/>
      <c r="AH63" s="25"/>
      <c r="AI63" s="25"/>
      <c r="AJ63" s="25"/>
      <c r="AK63" s="25"/>
      <c r="AL63" s="25"/>
      <c r="AM63" s="14"/>
    </row>
    <row r="64" spans="1:39" x14ac:dyDescent="0.25">
      <c r="A64" s="42" t="s">
        <v>103</v>
      </c>
      <c r="B64" s="21">
        <v>42719</v>
      </c>
      <c r="C64" s="24">
        <v>0</v>
      </c>
      <c r="D64" s="24" t="s">
        <v>19</v>
      </c>
      <c r="E64" s="24">
        <v>0</v>
      </c>
      <c r="F64" s="24">
        <v>0</v>
      </c>
      <c r="G64" s="24" t="s">
        <v>19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5"/>
        <v>0</v>
      </c>
      <c r="R64" s="47">
        <v>44</v>
      </c>
      <c r="S64" s="47" t="s">
        <v>19</v>
      </c>
      <c r="T64" s="47">
        <v>5</v>
      </c>
      <c r="U64" s="47">
        <v>28</v>
      </c>
      <c r="V64" s="47" t="s">
        <v>19</v>
      </c>
      <c r="W64" s="47">
        <v>0</v>
      </c>
      <c r="X64" s="24" t="s">
        <v>19</v>
      </c>
      <c r="Y64" s="24" t="s">
        <v>19</v>
      </c>
      <c r="Z64" s="24" t="s">
        <v>19</v>
      </c>
      <c r="AA64" s="24" t="s">
        <v>19</v>
      </c>
      <c r="AB64" s="24" t="s">
        <v>19</v>
      </c>
      <c r="AC64" s="24" t="s">
        <v>19</v>
      </c>
      <c r="AD64" s="24" t="s">
        <v>19</v>
      </c>
      <c r="AE64" s="24" t="s">
        <v>19</v>
      </c>
      <c r="AF64" s="107" t="s">
        <v>556</v>
      </c>
      <c r="AG64" s="25"/>
      <c r="AH64" s="25"/>
      <c r="AI64" s="25"/>
      <c r="AJ64" s="25"/>
      <c r="AK64" s="25"/>
      <c r="AL64" s="25"/>
      <c r="AM64" s="14"/>
    </row>
    <row r="65" spans="1:39" x14ac:dyDescent="0.25">
      <c r="A65" s="42" t="s">
        <v>103</v>
      </c>
      <c r="B65" s="21">
        <v>42721</v>
      </c>
      <c r="C65" s="24">
        <v>0</v>
      </c>
      <c r="D65" s="24" t="s">
        <v>19</v>
      </c>
      <c r="E65" s="24">
        <v>0</v>
      </c>
      <c r="F65" s="24">
        <v>0</v>
      </c>
      <c r="G65" s="24" t="s">
        <v>19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5"/>
        <v>0</v>
      </c>
      <c r="R65" s="47">
        <v>40</v>
      </c>
      <c r="S65" s="47" t="s">
        <v>19</v>
      </c>
      <c r="T65" s="47">
        <v>3</v>
      </c>
      <c r="U65" s="47">
        <v>29</v>
      </c>
      <c r="V65" s="47" t="s">
        <v>19</v>
      </c>
      <c r="W65" s="47">
        <v>29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107" t="s">
        <v>557</v>
      </c>
      <c r="AG65" s="25"/>
      <c r="AH65" s="25"/>
      <c r="AI65" s="25"/>
      <c r="AJ65" s="25"/>
      <c r="AK65" s="25"/>
      <c r="AL65" s="25"/>
      <c r="AM65" s="14"/>
    </row>
    <row r="66" spans="1:39" x14ac:dyDescent="0.25">
      <c r="A66" s="42" t="s">
        <v>103</v>
      </c>
      <c r="B66" s="21">
        <v>42722</v>
      </c>
      <c r="C66" s="24">
        <v>0</v>
      </c>
      <c r="D66" s="24" t="s">
        <v>19</v>
      </c>
      <c r="E66" s="24" t="s">
        <v>19</v>
      </c>
      <c r="F66" s="24" t="s">
        <v>19</v>
      </c>
      <c r="G66" s="24" t="s">
        <v>19</v>
      </c>
      <c r="H66" s="24" t="s">
        <v>19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5"/>
        <v>0</v>
      </c>
      <c r="R66" s="47">
        <v>19</v>
      </c>
      <c r="S66" s="47" t="s">
        <v>19</v>
      </c>
      <c r="T66" s="47" t="s">
        <v>19</v>
      </c>
      <c r="U66" s="47" t="s">
        <v>19</v>
      </c>
      <c r="V66" s="47" t="s">
        <v>19</v>
      </c>
      <c r="W66" s="47" t="s">
        <v>19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107" t="s">
        <v>558</v>
      </c>
      <c r="AG66" s="25"/>
      <c r="AH66" s="25"/>
      <c r="AI66" s="25"/>
      <c r="AJ66" s="25"/>
      <c r="AK66" s="25"/>
      <c r="AL66" s="25"/>
      <c r="AM66" s="14"/>
    </row>
    <row r="67" spans="1:39" x14ac:dyDescent="0.25">
      <c r="A67" s="42" t="s">
        <v>103</v>
      </c>
      <c r="B67" s="21">
        <v>42723</v>
      </c>
      <c r="C67" s="24" t="s">
        <v>19</v>
      </c>
      <c r="D67" s="24" t="s">
        <v>19</v>
      </c>
      <c r="E67" s="24" t="s">
        <v>19</v>
      </c>
      <c r="F67" s="24">
        <v>0</v>
      </c>
      <c r="G67" s="24" t="s">
        <v>19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5"/>
        <v>0</v>
      </c>
      <c r="R67" s="24" t="s">
        <v>19</v>
      </c>
      <c r="S67" s="24" t="s">
        <v>19</v>
      </c>
      <c r="T67" s="24" t="s">
        <v>19</v>
      </c>
      <c r="U67" s="47">
        <v>24</v>
      </c>
      <c r="V67" s="47" t="s">
        <v>19</v>
      </c>
      <c r="W67" s="47">
        <v>17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107" t="s">
        <v>559</v>
      </c>
      <c r="AG67" s="25"/>
      <c r="AH67" s="25"/>
      <c r="AI67" s="25"/>
      <c r="AJ67" s="25"/>
      <c r="AK67" s="25"/>
      <c r="AL67" s="25"/>
      <c r="AM67" s="14"/>
    </row>
    <row r="68" spans="1:39" x14ac:dyDescent="0.25">
      <c r="A68" s="42" t="s">
        <v>103</v>
      </c>
      <c r="B68" s="21">
        <v>42726</v>
      </c>
      <c r="C68" s="24">
        <v>0</v>
      </c>
      <c r="D68" s="24" t="s">
        <v>19</v>
      </c>
      <c r="E68" s="24">
        <v>0</v>
      </c>
      <c r="F68" s="24">
        <v>0</v>
      </c>
      <c r="G68" s="24" t="s">
        <v>19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5"/>
        <v>0</v>
      </c>
      <c r="R68" s="47">
        <v>66</v>
      </c>
      <c r="S68" s="24" t="s">
        <v>19</v>
      </c>
      <c r="T68" s="47">
        <v>21</v>
      </c>
      <c r="U68" s="47">
        <v>45</v>
      </c>
      <c r="V68" s="47" t="s">
        <v>19</v>
      </c>
      <c r="W68" s="47">
        <v>49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107" t="s">
        <v>560</v>
      </c>
      <c r="AG68" s="25"/>
      <c r="AH68" s="25"/>
      <c r="AI68" s="25"/>
      <c r="AJ68" s="25"/>
      <c r="AK68" s="25"/>
      <c r="AL68" s="25"/>
      <c r="AM68" s="14"/>
    </row>
    <row r="69" spans="1:39" x14ac:dyDescent="0.25">
      <c r="A69" s="42" t="s">
        <v>103</v>
      </c>
      <c r="B69" s="21">
        <v>42733</v>
      </c>
      <c r="C69" s="24" t="s">
        <v>19</v>
      </c>
      <c r="D69" s="24" t="s">
        <v>19</v>
      </c>
      <c r="E69" s="24">
        <v>0</v>
      </c>
      <c r="F69" s="24" t="s">
        <v>19</v>
      </c>
      <c r="G69" s="24" t="s">
        <v>19</v>
      </c>
      <c r="H69" s="24" t="s">
        <v>19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5"/>
        <v>0</v>
      </c>
      <c r="R69" s="24" t="s">
        <v>19</v>
      </c>
      <c r="S69" s="24" t="s">
        <v>19</v>
      </c>
      <c r="T69" s="47">
        <v>19</v>
      </c>
      <c r="U69" s="24" t="s">
        <v>19</v>
      </c>
      <c r="V69" s="24" t="s">
        <v>19</v>
      </c>
      <c r="W69" s="24" t="s">
        <v>19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561</v>
      </c>
      <c r="AG69" s="25"/>
      <c r="AH69" s="25"/>
      <c r="AI69" s="25"/>
      <c r="AJ69" s="25"/>
      <c r="AK69" s="25"/>
      <c r="AL69" s="25"/>
      <c r="AM69" s="14"/>
    </row>
    <row r="70" spans="1:39" x14ac:dyDescent="0.25">
      <c r="A70" s="42"/>
      <c r="B70" s="21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65"/>
      <c r="R70" s="24"/>
      <c r="S70" s="39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30"/>
      <c r="AF70" s="38"/>
      <c r="AG70" s="25"/>
      <c r="AH70" s="25"/>
      <c r="AI70" s="25"/>
      <c r="AJ70" s="25"/>
      <c r="AK70" s="25"/>
      <c r="AL70" s="25"/>
      <c r="AM70" s="14"/>
    </row>
    <row r="71" spans="1:39" x14ac:dyDescent="0.25">
      <c r="A71" s="25" t="s">
        <v>2</v>
      </c>
      <c r="B71" s="21">
        <v>42380</v>
      </c>
      <c r="C71" s="24">
        <v>0</v>
      </c>
      <c r="D71" s="24">
        <v>0</v>
      </c>
      <c r="E71" s="33">
        <v>1</v>
      </c>
      <c r="F71" s="24">
        <v>0</v>
      </c>
      <c r="G71" s="24">
        <v>2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ref="Q71:Q76" si="6">SUM(C71:P71)</f>
        <v>3</v>
      </c>
      <c r="R71" s="39">
        <v>0</v>
      </c>
      <c r="S71" s="47">
        <v>145</v>
      </c>
      <c r="T71" s="47">
        <v>537.6</v>
      </c>
      <c r="U71" s="47">
        <v>138.19999999999999</v>
      </c>
      <c r="V71" s="47">
        <v>292.2</v>
      </c>
      <c r="W71" s="47">
        <v>310.5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481</v>
      </c>
      <c r="AG71" s="25"/>
      <c r="AH71" s="25"/>
      <c r="AI71" s="25"/>
      <c r="AJ71" s="25"/>
      <c r="AK71" s="25"/>
      <c r="AL71" s="25"/>
      <c r="AM71" s="14"/>
    </row>
    <row r="72" spans="1:39" x14ac:dyDescent="0.25">
      <c r="A72" s="42" t="s">
        <v>2</v>
      </c>
      <c r="B72" s="21">
        <v>42402</v>
      </c>
      <c r="C72" s="24">
        <v>0</v>
      </c>
      <c r="D72" s="24">
        <v>5</v>
      </c>
      <c r="E72" s="33">
        <v>8</v>
      </c>
      <c r="F72" s="24">
        <v>0</v>
      </c>
      <c r="G72" s="24">
        <v>2</v>
      </c>
      <c r="H72" s="24">
        <v>2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6"/>
        <v>17</v>
      </c>
      <c r="R72" s="40">
        <v>0</v>
      </c>
      <c r="S72" s="40">
        <v>417.1</v>
      </c>
      <c r="T72" s="15">
        <v>497</v>
      </c>
      <c r="U72" s="47">
        <v>152.1</v>
      </c>
      <c r="V72" s="47">
        <v>316.89999999999998</v>
      </c>
      <c r="W72" s="47">
        <v>316.8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483</v>
      </c>
      <c r="AG72" s="25"/>
      <c r="AH72" s="25"/>
      <c r="AI72" s="25"/>
      <c r="AJ72" s="25"/>
      <c r="AK72" s="25"/>
      <c r="AL72" s="25"/>
      <c r="AM72" s="14"/>
    </row>
    <row r="73" spans="1:39" x14ac:dyDescent="0.25">
      <c r="A73" s="42" t="s">
        <v>2</v>
      </c>
      <c r="B73" s="21">
        <v>42430</v>
      </c>
      <c r="C73" s="24">
        <v>0</v>
      </c>
      <c r="D73" s="24">
        <v>51</v>
      </c>
      <c r="E73" s="33">
        <v>22</v>
      </c>
      <c r="F73" s="24">
        <v>23</v>
      </c>
      <c r="G73" s="24">
        <v>32</v>
      </c>
      <c r="H73" s="24">
        <v>76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6"/>
        <v>204</v>
      </c>
      <c r="R73" s="39">
        <v>0</v>
      </c>
      <c r="S73" s="47">
        <v>703.3</v>
      </c>
      <c r="T73" s="47">
        <v>704</v>
      </c>
      <c r="U73" s="47">
        <v>677</v>
      </c>
      <c r="V73" s="47">
        <v>534.29999999999995</v>
      </c>
      <c r="W73" s="47">
        <v>133.4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496</v>
      </c>
      <c r="AG73" s="25"/>
      <c r="AH73" s="25"/>
      <c r="AI73" s="25"/>
      <c r="AJ73" s="25"/>
      <c r="AK73" s="25"/>
      <c r="AL73" s="25"/>
      <c r="AM73" s="14"/>
    </row>
    <row r="74" spans="1:39" x14ac:dyDescent="0.25">
      <c r="A74" s="42" t="s">
        <v>2</v>
      </c>
      <c r="B74" s="21">
        <v>42465</v>
      </c>
      <c r="C74" s="24">
        <v>0</v>
      </c>
      <c r="D74" s="24">
        <v>13</v>
      </c>
      <c r="E74" s="33">
        <v>11</v>
      </c>
      <c r="F74" s="24">
        <v>4</v>
      </c>
      <c r="G74" s="24">
        <v>18</v>
      </c>
      <c r="H74" s="24">
        <v>5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6"/>
        <v>51</v>
      </c>
      <c r="R74" s="39">
        <v>0</v>
      </c>
      <c r="S74" s="47">
        <v>713</v>
      </c>
      <c r="T74" s="47">
        <v>713</v>
      </c>
      <c r="U74" s="47">
        <v>670.5</v>
      </c>
      <c r="V74" s="47">
        <v>516.29999999999995</v>
      </c>
      <c r="W74" s="47">
        <v>174.1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486</v>
      </c>
      <c r="AG74" s="25"/>
      <c r="AH74" s="25"/>
      <c r="AI74" s="25"/>
      <c r="AJ74" s="25"/>
      <c r="AK74" s="25"/>
      <c r="AL74" s="25"/>
      <c r="AM74" s="14"/>
    </row>
    <row r="75" spans="1:39" x14ac:dyDescent="0.25">
      <c r="A75" s="42" t="s">
        <v>2</v>
      </c>
      <c r="B75" s="21">
        <v>42495</v>
      </c>
      <c r="C75" s="24">
        <v>0</v>
      </c>
      <c r="D75" s="24">
        <v>80</v>
      </c>
      <c r="E75" s="33">
        <v>80</v>
      </c>
      <c r="F75" s="24">
        <v>60</v>
      </c>
      <c r="G75" s="24">
        <v>80</v>
      </c>
      <c r="H75" s="24">
        <v>60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6"/>
        <v>360</v>
      </c>
      <c r="R75" s="39">
        <v>0</v>
      </c>
      <c r="S75" s="47">
        <v>738</v>
      </c>
      <c r="T75" s="47">
        <v>624.1</v>
      </c>
      <c r="U75" s="47">
        <v>531.29999999999995</v>
      </c>
      <c r="V75" s="47">
        <v>310.2</v>
      </c>
      <c r="W75" s="47">
        <v>115.5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486</v>
      </c>
      <c r="AG75" s="25"/>
      <c r="AH75" s="25"/>
      <c r="AI75" s="25"/>
      <c r="AJ75" s="25"/>
      <c r="AK75" s="25"/>
      <c r="AL75" s="25"/>
      <c r="AM75" s="14"/>
    </row>
    <row r="76" spans="1:39" x14ac:dyDescent="0.25">
      <c r="A76" s="42" t="s">
        <v>2</v>
      </c>
      <c r="B76" s="21">
        <v>42522</v>
      </c>
      <c r="C76" s="24">
        <v>0</v>
      </c>
      <c r="D76" s="24">
        <v>0</v>
      </c>
      <c r="E76" s="33">
        <v>1</v>
      </c>
      <c r="F76" s="24">
        <v>1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6"/>
        <v>2</v>
      </c>
      <c r="R76" s="39">
        <v>0</v>
      </c>
      <c r="S76" s="47">
        <v>715.3</v>
      </c>
      <c r="T76" s="47">
        <v>337.4</v>
      </c>
      <c r="U76" s="47">
        <v>197.8</v>
      </c>
      <c r="V76" s="47">
        <v>16.600000000000001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486</v>
      </c>
      <c r="AG76" s="25"/>
      <c r="AH76" s="25"/>
      <c r="AI76" s="25"/>
      <c r="AJ76" s="25"/>
      <c r="AK76" s="25"/>
      <c r="AL76" s="25"/>
      <c r="AM76" s="14"/>
    </row>
    <row r="77" spans="1:39" x14ac:dyDescent="0.25">
      <c r="A77" s="42" t="s">
        <v>2</v>
      </c>
      <c r="B77" s="21">
        <v>42556</v>
      </c>
      <c r="C77" s="24">
        <v>0</v>
      </c>
      <c r="D77" s="24">
        <v>0</v>
      </c>
      <c r="E77" s="33">
        <v>0</v>
      </c>
      <c r="F77" s="24">
        <v>0</v>
      </c>
      <c r="G77" s="24">
        <v>1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2" si="7">SUM(C77:P77)</f>
        <v>1</v>
      </c>
      <c r="R77" s="39">
        <v>0</v>
      </c>
      <c r="S77" s="47">
        <v>645.4</v>
      </c>
      <c r="T77" s="47">
        <v>3.1</v>
      </c>
      <c r="U77" s="47">
        <v>83.5</v>
      </c>
      <c r="V77" s="47">
        <v>37.1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 t="s">
        <v>504</v>
      </c>
      <c r="AG77" s="25"/>
      <c r="AH77" s="25"/>
      <c r="AI77" s="25"/>
      <c r="AJ77" s="25"/>
      <c r="AK77" s="25"/>
      <c r="AL77" s="25"/>
      <c r="AM77" s="14"/>
    </row>
    <row r="78" spans="1:39" x14ac:dyDescent="0.25">
      <c r="A78" s="42" t="s">
        <v>2</v>
      </c>
      <c r="B78" s="21">
        <v>42585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7"/>
        <v>0</v>
      </c>
      <c r="R78" s="39">
        <v>0</v>
      </c>
      <c r="S78" s="47">
        <v>629.5</v>
      </c>
      <c r="T78" s="47">
        <v>6.2</v>
      </c>
      <c r="U78" s="47">
        <v>0</v>
      </c>
      <c r="V78" s="47">
        <v>57.1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 t="s">
        <v>511</v>
      </c>
      <c r="AG78" s="25"/>
      <c r="AH78" s="25"/>
      <c r="AI78" s="25"/>
      <c r="AJ78" s="25"/>
      <c r="AK78" s="25"/>
      <c r="AL78" s="25"/>
      <c r="AM78" s="14"/>
    </row>
    <row r="79" spans="1:39" x14ac:dyDescent="0.25">
      <c r="A79" s="42" t="s">
        <v>2</v>
      </c>
      <c r="B79" s="21">
        <v>42621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7"/>
        <v>0</v>
      </c>
      <c r="R79" s="39">
        <v>0</v>
      </c>
      <c r="S79" s="47">
        <v>716.7</v>
      </c>
      <c r="T79" s="47">
        <v>245.4</v>
      </c>
      <c r="U79" s="47">
        <v>8.8000000000000007</v>
      </c>
      <c r="V79" s="47">
        <v>1.1000000000000001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 t="s">
        <v>515</v>
      </c>
      <c r="AG79" s="25"/>
      <c r="AH79" s="25"/>
      <c r="AI79" s="25"/>
      <c r="AJ79" s="25"/>
      <c r="AK79" s="25"/>
      <c r="AL79" s="25"/>
      <c r="AM79" s="14"/>
    </row>
    <row r="80" spans="1:39" x14ac:dyDescent="0.25">
      <c r="A80" s="42" t="s">
        <v>2</v>
      </c>
      <c r="B80" s="21">
        <v>42646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7"/>
        <v>0</v>
      </c>
      <c r="R80" s="39">
        <v>0</v>
      </c>
      <c r="S80" s="47">
        <v>717.6</v>
      </c>
      <c r="T80" s="47">
        <v>368.9</v>
      </c>
      <c r="U80" s="47">
        <v>23.9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 t="s">
        <v>520</v>
      </c>
      <c r="AG80" s="25"/>
      <c r="AH80" s="25"/>
      <c r="AI80" s="25"/>
      <c r="AJ80" s="25"/>
      <c r="AK80" s="25"/>
      <c r="AL80" s="25"/>
      <c r="AM80" s="14"/>
    </row>
    <row r="81" spans="1:39" x14ac:dyDescent="0.25">
      <c r="A81" s="42" t="s">
        <v>2</v>
      </c>
      <c r="B81" s="21">
        <v>42675</v>
      </c>
      <c r="C81" s="24">
        <v>0</v>
      </c>
      <c r="D81" s="24">
        <v>0</v>
      </c>
      <c r="E81" s="33">
        <v>0</v>
      </c>
      <c r="F81" s="24">
        <v>3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7"/>
        <v>3</v>
      </c>
      <c r="R81" s="39">
        <v>0</v>
      </c>
      <c r="S81" s="47">
        <v>714.2</v>
      </c>
      <c r="T81" s="47">
        <v>327.39999999999998</v>
      </c>
      <c r="U81" s="47">
        <v>90.4</v>
      </c>
      <c r="V81" s="47">
        <v>9.1</v>
      </c>
      <c r="W81" s="47">
        <v>6.1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522</v>
      </c>
      <c r="AG81" s="25"/>
      <c r="AH81" s="25"/>
      <c r="AI81" s="25"/>
      <c r="AJ81" s="25"/>
      <c r="AK81" s="25"/>
      <c r="AL81" s="25"/>
      <c r="AM81" s="14"/>
    </row>
    <row r="82" spans="1:39" x14ac:dyDescent="0.25">
      <c r="A82" s="42" t="s">
        <v>2</v>
      </c>
      <c r="B82" s="21">
        <v>42710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7"/>
        <v>0</v>
      </c>
      <c r="R82" s="39">
        <v>0</v>
      </c>
      <c r="S82" s="47">
        <v>403.1</v>
      </c>
      <c r="T82" s="47">
        <v>259.3</v>
      </c>
      <c r="U82" s="47">
        <v>136.6</v>
      </c>
      <c r="V82" s="47">
        <v>217</v>
      </c>
      <c r="W82" s="47">
        <v>1.1000000000000001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 t="s">
        <v>545</v>
      </c>
      <c r="AG82" s="25"/>
      <c r="AH82" s="25"/>
      <c r="AI82" s="25"/>
      <c r="AJ82" s="25"/>
      <c r="AK82" s="25"/>
      <c r="AL82" s="25"/>
      <c r="AM82" s="14"/>
    </row>
    <row r="83" spans="1:39" x14ac:dyDescent="0.25">
      <c r="A83" s="25"/>
      <c r="B83" s="21"/>
      <c r="C83" s="24"/>
      <c r="D83" s="24"/>
      <c r="E83" s="33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65"/>
      <c r="R83" s="33"/>
      <c r="S83" s="39"/>
      <c r="T83" s="39"/>
      <c r="U83" s="39"/>
      <c r="V83" s="47"/>
      <c r="W83" s="47"/>
      <c r="X83" s="47"/>
      <c r="Y83" s="47"/>
      <c r="Z83" s="47"/>
      <c r="AA83" s="47"/>
      <c r="AB83" s="47"/>
      <c r="AC83" s="47"/>
      <c r="AD83" s="47"/>
      <c r="AE83" s="30"/>
      <c r="AF83" s="38"/>
      <c r="AG83" s="25"/>
      <c r="AH83" s="25"/>
      <c r="AI83" s="25"/>
      <c r="AJ83" s="25"/>
      <c r="AK83" s="25"/>
      <c r="AL83" s="25"/>
      <c r="AM83" s="14"/>
    </row>
    <row r="84" spans="1:39" x14ac:dyDescent="0.25">
      <c r="A84" s="25" t="s">
        <v>115</v>
      </c>
      <c r="B84" s="21">
        <v>42380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ref="Q84:Q90" si="8">SUM(C84:P84)</f>
        <v>0</v>
      </c>
      <c r="R84" s="39">
        <v>111</v>
      </c>
      <c r="S84" s="39">
        <v>400</v>
      </c>
      <c r="T84" s="39">
        <v>27</v>
      </c>
      <c r="U84" s="39">
        <v>0</v>
      </c>
      <c r="V84" s="47">
        <v>0</v>
      </c>
      <c r="W84" s="47">
        <v>309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5">
      <c r="A85" s="42" t="s">
        <v>115</v>
      </c>
      <c r="B85" s="21">
        <v>42417</v>
      </c>
      <c r="C85" s="24">
        <v>0</v>
      </c>
      <c r="D85" s="24">
        <v>5</v>
      </c>
      <c r="E85" s="33">
        <v>1</v>
      </c>
      <c r="F85" s="24">
        <v>2</v>
      </c>
      <c r="G85" s="24">
        <v>0</v>
      </c>
      <c r="H85" s="24">
        <v>2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39">
        <v>216</v>
      </c>
      <c r="S85" s="39">
        <v>573</v>
      </c>
      <c r="T85" s="39">
        <v>229</v>
      </c>
      <c r="U85" s="39">
        <v>79</v>
      </c>
      <c r="V85" s="47">
        <v>0</v>
      </c>
      <c r="W85" s="47">
        <v>535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 t="s">
        <v>486</v>
      </c>
      <c r="AG85" s="25"/>
      <c r="AH85" s="25"/>
      <c r="AI85" s="25"/>
      <c r="AJ85" s="25"/>
      <c r="AK85" s="25"/>
      <c r="AL85" s="25"/>
      <c r="AM85" s="14"/>
    </row>
    <row r="86" spans="1:39" x14ac:dyDescent="0.25">
      <c r="A86" s="42" t="s">
        <v>115</v>
      </c>
      <c r="B86" s="21">
        <v>42443</v>
      </c>
      <c r="C86" s="24">
        <v>0</v>
      </c>
      <c r="D86" s="24">
        <v>0</v>
      </c>
      <c r="E86" s="33">
        <v>1</v>
      </c>
      <c r="F86" s="24">
        <v>35</v>
      </c>
      <c r="G86" s="24">
        <v>0</v>
      </c>
      <c r="H86" s="24">
        <v>21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57</v>
      </c>
      <c r="R86" s="39">
        <v>434</v>
      </c>
      <c r="S86" s="39">
        <v>498</v>
      </c>
      <c r="T86" s="39">
        <v>533</v>
      </c>
      <c r="U86" s="39">
        <v>282</v>
      </c>
      <c r="V86" s="47">
        <v>0</v>
      </c>
      <c r="W86" s="47">
        <v>259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 t="s">
        <v>486</v>
      </c>
      <c r="AG86" s="25"/>
      <c r="AH86" s="25"/>
      <c r="AI86" s="25"/>
      <c r="AJ86" s="25"/>
      <c r="AK86" s="25"/>
      <c r="AL86" s="25"/>
      <c r="AM86" s="14"/>
    </row>
    <row r="87" spans="1:39" x14ac:dyDescent="0.25">
      <c r="A87" s="42" t="s">
        <v>115</v>
      </c>
      <c r="B87" s="21">
        <v>42462</v>
      </c>
      <c r="C87" s="24">
        <v>0</v>
      </c>
      <c r="D87" s="24">
        <v>5</v>
      </c>
      <c r="E87" s="33">
        <v>0</v>
      </c>
      <c r="F87" s="24">
        <v>1</v>
      </c>
      <c r="G87" s="24">
        <v>2</v>
      </c>
      <c r="H87" s="24">
        <v>1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9</v>
      </c>
      <c r="R87" s="39">
        <v>450</v>
      </c>
      <c r="S87" s="39">
        <v>447</v>
      </c>
      <c r="T87" s="39">
        <v>448</v>
      </c>
      <c r="U87" s="39">
        <v>370</v>
      </c>
      <c r="V87" s="47">
        <v>21</v>
      </c>
      <c r="W87" s="47">
        <v>38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486</v>
      </c>
      <c r="AG87" s="25"/>
      <c r="AH87" s="25"/>
      <c r="AI87" s="25"/>
      <c r="AJ87" s="25"/>
      <c r="AK87" s="25"/>
      <c r="AL87" s="25"/>
      <c r="AM87" s="14"/>
    </row>
    <row r="88" spans="1:39" x14ac:dyDescent="0.25">
      <c r="A88" s="42" t="s">
        <v>115</v>
      </c>
      <c r="B88" s="21">
        <v>42477</v>
      </c>
      <c r="C88" s="24">
        <v>0</v>
      </c>
      <c r="D88" s="24">
        <v>2</v>
      </c>
      <c r="E88" s="33">
        <v>0</v>
      </c>
      <c r="F88" s="24">
        <v>16</v>
      </c>
      <c r="G88" s="24">
        <v>0</v>
      </c>
      <c r="H88" s="24">
        <v>1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19</v>
      </c>
      <c r="R88" s="39">
        <v>360</v>
      </c>
      <c r="S88" s="39">
        <v>360</v>
      </c>
      <c r="T88" s="39">
        <v>354</v>
      </c>
      <c r="U88" s="39">
        <v>193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500</v>
      </c>
      <c r="AG88" s="25"/>
      <c r="AH88" s="25"/>
      <c r="AI88" s="25"/>
      <c r="AJ88" s="25"/>
      <c r="AK88" s="25"/>
      <c r="AL88" s="25"/>
      <c r="AM88" s="14"/>
    </row>
    <row r="89" spans="1:39" x14ac:dyDescent="0.25">
      <c r="A89" s="42" t="s">
        <v>115</v>
      </c>
      <c r="B89" s="21">
        <v>42507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8"/>
        <v>0</v>
      </c>
      <c r="R89" s="39">
        <v>711</v>
      </c>
      <c r="S89" s="39">
        <v>708</v>
      </c>
      <c r="T89" s="39">
        <v>686</v>
      </c>
      <c r="U89" s="39">
        <v>688</v>
      </c>
      <c r="V89" s="47">
        <v>110</v>
      </c>
      <c r="W89" s="47">
        <v>209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 t="s">
        <v>486</v>
      </c>
      <c r="AG89" s="25"/>
      <c r="AH89" s="25"/>
      <c r="AI89" s="25"/>
      <c r="AJ89" s="25"/>
      <c r="AK89" s="25"/>
      <c r="AL89" s="25"/>
      <c r="AM89" s="14"/>
    </row>
    <row r="90" spans="1:39" x14ac:dyDescent="0.25">
      <c r="A90" s="42" t="s">
        <v>115</v>
      </c>
      <c r="B90" s="21">
        <v>42523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1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8"/>
        <v>1</v>
      </c>
      <c r="R90" s="39">
        <v>384</v>
      </c>
      <c r="S90" s="39">
        <v>376</v>
      </c>
      <c r="T90" s="39">
        <v>376</v>
      </c>
      <c r="U90" s="39">
        <v>191</v>
      </c>
      <c r="V90" s="47">
        <v>0</v>
      </c>
      <c r="W90" s="47">
        <v>15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 t="s">
        <v>486</v>
      </c>
      <c r="AG90" s="25"/>
      <c r="AH90" s="25"/>
      <c r="AI90" s="25"/>
      <c r="AJ90" s="25"/>
      <c r="AK90" s="25"/>
      <c r="AL90" s="25"/>
      <c r="AM90" s="14"/>
    </row>
    <row r="91" spans="1:39" x14ac:dyDescent="0.25">
      <c r="A91" s="42" t="s">
        <v>115</v>
      </c>
      <c r="B91" s="21">
        <v>42564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ref="Q91:Q96" si="9">SUM(C91:P91)</f>
        <v>0</v>
      </c>
      <c r="R91" s="39">
        <v>671</v>
      </c>
      <c r="S91" s="39">
        <v>406</v>
      </c>
      <c r="T91" s="39">
        <v>163</v>
      </c>
      <c r="U91" s="39">
        <v>16</v>
      </c>
      <c r="V91" s="47">
        <v>0</v>
      </c>
      <c r="W91" s="47">
        <v>0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 t="s">
        <v>486</v>
      </c>
      <c r="AG91" s="25"/>
      <c r="AH91" s="25"/>
      <c r="AI91" s="25"/>
      <c r="AJ91" s="25"/>
      <c r="AK91" s="25"/>
      <c r="AL91" s="25"/>
      <c r="AM91" s="14"/>
    </row>
    <row r="92" spans="1:39" x14ac:dyDescent="0.25">
      <c r="A92" s="42" t="s">
        <v>115</v>
      </c>
      <c r="B92" s="21">
        <v>42605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0</v>
      </c>
      <c r="R92" s="39">
        <v>944</v>
      </c>
      <c r="S92" s="39">
        <v>179</v>
      </c>
      <c r="T92" s="39">
        <v>55</v>
      </c>
      <c r="U92" s="39">
        <v>7</v>
      </c>
      <c r="V92" s="47">
        <v>2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 t="s">
        <v>486</v>
      </c>
      <c r="AG92" s="25"/>
      <c r="AH92" s="25"/>
      <c r="AI92" s="25"/>
      <c r="AJ92" s="25"/>
      <c r="AK92" s="25"/>
      <c r="AL92" s="25"/>
      <c r="AM92" s="14"/>
    </row>
    <row r="93" spans="1:39" x14ac:dyDescent="0.25">
      <c r="A93" s="42" t="s">
        <v>115</v>
      </c>
      <c r="B93" s="21">
        <v>42641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 t="shared" si="9"/>
        <v>0</v>
      </c>
      <c r="R93" s="39">
        <v>857</v>
      </c>
      <c r="S93" s="39">
        <v>247</v>
      </c>
      <c r="T93" s="39">
        <v>0</v>
      </c>
      <c r="U93" s="39">
        <v>5</v>
      </c>
      <c r="V93" s="47">
        <v>0</v>
      </c>
      <c r="W93" s="47">
        <v>0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 t="s">
        <v>486</v>
      </c>
      <c r="AG93" s="25"/>
      <c r="AH93" s="25"/>
      <c r="AI93" s="25"/>
      <c r="AJ93" s="25"/>
      <c r="AK93" s="25"/>
      <c r="AL93" s="25"/>
      <c r="AM93" s="14"/>
    </row>
    <row r="94" spans="1:39" x14ac:dyDescent="0.25">
      <c r="A94" s="42" t="s">
        <v>115</v>
      </c>
      <c r="B94" s="21">
        <v>42674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 t="shared" si="9"/>
        <v>0</v>
      </c>
      <c r="R94" s="39">
        <v>775</v>
      </c>
      <c r="S94" s="39">
        <v>399</v>
      </c>
      <c r="T94" s="39">
        <v>0</v>
      </c>
      <c r="U94" s="39">
        <v>22</v>
      </c>
      <c r="V94" s="47">
        <v>0</v>
      </c>
      <c r="W94" s="47">
        <v>0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 t="s">
        <v>486</v>
      </c>
      <c r="AG94" s="25"/>
      <c r="AH94" s="25"/>
      <c r="AI94" s="25"/>
      <c r="AJ94" s="25"/>
      <c r="AK94" s="25"/>
      <c r="AL94" s="25"/>
      <c r="AM94" s="14"/>
    </row>
    <row r="95" spans="1:39" x14ac:dyDescent="0.25">
      <c r="A95" s="42" t="s">
        <v>115</v>
      </c>
      <c r="B95" s="21">
        <v>42696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 t="shared" si="9"/>
        <v>0</v>
      </c>
      <c r="R95" s="39">
        <v>487</v>
      </c>
      <c r="S95" s="39">
        <v>87</v>
      </c>
      <c r="T95" s="39">
        <v>151</v>
      </c>
      <c r="U95" s="39">
        <v>89</v>
      </c>
      <c r="V95" s="47">
        <v>0</v>
      </c>
      <c r="W95" s="47">
        <v>23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 t="s">
        <v>486</v>
      </c>
      <c r="AG95" s="25"/>
      <c r="AH95" s="25"/>
      <c r="AI95" s="25"/>
      <c r="AJ95" s="25"/>
      <c r="AK95" s="25"/>
      <c r="AL95" s="25"/>
      <c r="AM95" s="14"/>
    </row>
    <row r="96" spans="1:39" x14ac:dyDescent="0.25">
      <c r="A96" s="42" t="s">
        <v>115</v>
      </c>
      <c r="B96" s="21">
        <v>43081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 t="shared" si="9"/>
        <v>0</v>
      </c>
      <c r="R96" s="39">
        <v>1</v>
      </c>
      <c r="S96" s="39">
        <v>143</v>
      </c>
      <c r="T96" s="39">
        <v>411</v>
      </c>
      <c r="U96" s="39">
        <v>77</v>
      </c>
      <c r="V96" s="47">
        <v>4</v>
      </c>
      <c r="W96" s="47">
        <v>62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 t="s">
        <v>486</v>
      </c>
      <c r="AG96" s="25"/>
      <c r="AH96" s="25"/>
      <c r="AI96" s="25"/>
      <c r="AJ96" s="25"/>
      <c r="AK96" s="25"/>
      <c r="AL96" s="25"/>
      <c r="AM96" s="14"/>
    </row>
    <row r="97" spans="1:39" x14ac:dyDescent="0.25">
      <c r="B97" s="21"/>
      <c r="I97" s="24"/>
      <c r="J97" s="24"/>
      <c r="K97" s="24"/>
      <c r="L97" s="24"/>
      <c r="M97" s="24"/>
      <c r="N97" s="24"/>
      <c r="O97" s="24"/>
      <c r="P97" s="24"/>
      <c r="Q97" s="65"/>
      <c r="AE97" s="14"/>
      <c r="AM97" s="14"/>
    </row>
    <row r="98" spans="1:39" x14ac:dyDescent="0.25">
      <c r="A98" s="42" t="s">
        <v>15</v>
      </c>
      <c r="B98" s="21">
        <v>42396</v>
      </c>
      <c r="C98" s="24" t="s">
        <v>19</v>
      </c>
      <c r="D98" s="24">
        <v>0</v>
      </c>
      <c r="E98" s="33">
        <v>3</v>
      </c>
      <c r="F98" s="24">
        <v>0</v>
      </c>
      <c r="G98" s="24">
        <v>0</v>
      </c>
      <c r="H98" s="24">
        <v>1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3" si="10">SUM(C98:P98)</f>
        <v>4</v>
      </c>
      <c r="R98" s="47" t="s">
        <v>19</v>
      </c>
      <c r="S98" s="39">
        <v>605.70000000000005</v>
      </c>
      <c r="T98" s="39">
        <v>260.89999999999998</v>
      </c>
      <c r="U98" s="39">
        <v>400.1</v>
      </c>
      <c r="V98" s="47">
        <v>35.1</v>
      </c>
      <c r="W98" s="47">
        <v>294.8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482</v>
      </c>
      <c r="AG98" s="25"/>
      <c r="AH98" s="25"/>
      <c r="AI98" s="25"/>
      <c r="AJ98" s="25"/>
      <c r="AK98" s="25"/>
      <c r="AL98" s="25"/>
      <c r="AM98" s="14"/>
    </row>
    <row r="99" spans="1:39" x14ac:dyDescent="0.25">
      <c r="A99" s="42" t="s">
        <v>15</v>
      </c>
      <c r="B99" s="21">
        <v>42424</v>
      </c>
      <c r="C99" s="24">
        <v>0</v>
      </c>
      <c r="D99" s="24">
        <v>47</v>
      </c>
      <c r="E99" s="33">
        <v>146</v>
      </c>
      <c r="F99" s="24">
        <v>26</v>
      </c>
      <c r="G99" s="24">
        <v>44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0"/>
        <v>319</v>
      </c>
      <c r="R99" s="47">
        <v>4.9000000000000004</v>
      </c>
      <c r="S99" s="39">
        <v>265.39999999999998</v>
      </c>
      <c r="T99" s="39">
        <v>345.4</v>
      </c>
      <c r="U99" s="39">
        <v>191.6</v>
      </c>
      <c r="V99" s="47">
        <v>338</v>
      </c>
      <c r="W99" s="47">
        <v>447.2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490</v>
      </c>
      <c r="AG99" s="25"/>
      <c r="AH99" s="25"/>
      <c r="AI99" s="25"/>
      <c r="AJ99" s="25"/>
      <c r="AK99" s="25"/>
      <c r="AL99" s="25"/>
      <c r="AM99" s="14"/>
    </row>
    <row r="100" spans="1:39" x14ac:dyDescent="0.25">
      <c r="A100" s="42" t="s">
        <v>15</v>
      </c>
      <c r="B100" s="21">
        <v>42457</v>
      </c>
      <c r="C100" s="24">
        <v>8</v>
      </c>
      <c r="D100" s="24">
        <v>30</v>
      </c>
      <c r="E100" s="33">
        <v>15</v>
      </c>
      <c r="F100" s="24">
        <v>1</v>
      </c>
      <c r="G100" s="24">
        <v>19</v>
      </c>
      <c r="H100" s="24">
        <v>7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80</v>
      </c>
      <c r="R100" s="47">
        <v>125.1</v>
      </c>
      <c r="S100" s="39">
        <v>645.9</v>
      </c>
      <c r="T100" s="39">
        <v>742.8</v>
      </c>
      <c r="U100" s="39">
        <v>209.8</v>
      </c>
      <c r="V100" s="47">
        <v>566.20000000000005</v>
      </c>
      <c r="W100" s="47">
        <v>426.1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492</v>
      </c>
      <c r="AG100" s="25"/>
      <c r="AH100" s="25"/>
      <c r="AI100" s="25"/>
      <c r="AJ100" s="25"/>
      <c r="AK100" s="25"/>
      <c r="AL100" s="25"/>
      <c r="AM100" s="14"/>
    </row>
    <row r="101" spans="1:39" x14ac:dyDescent="0.25">
      <c r="A101" s="42" t="s">
        <v>15</v>
      </c>
      <c r="B101" s="21">
        <v>42481</v>
      </c>
      <c r="C101" s="24">
        <v>2</v>
      </c>
      <c r="D101" s="24">
        <v>110</v>
      </c>
      <c r="E101" s="33">
        <v>82</v>
      </c>
      <c r="F101" s="24">
        <v>71</v>
      </c>
      <c r="G101" s="24">
        <v>65</v>
      </c>
      <c r="H101" s="24">
        <v>31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361</v>
      </c>
      <c r="R101" s="47">
        <v>137.6</v>
      </c>
      <c r="S101" s="39">
        <v>552.29999999999995</v>
      </c>
      <c r="T101" s="39">
        <v>552.1</v>
      </c>
      <c r="U101" s="39">
        <v>262.3</v>
      </c>
      <c r="V101" s="47">
        <v>346.8</v>
      </c>
      <c r="W101" s="47">
        <v>363.8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486</v>
      </c>
      <c r="AG101" s="25"/>
      <c r="AH101" s="25"/>
      <c r="AI101" s="25"/>
      <c r="AJ101" s="25"/>
      <c r="AK101" s="25"/>
      <c r="AL101" s="25"/>
      <c r="AM101" s="14"/>
    </row>
    <row r="102" spans="1:39" x14ac:dyDescent="0.25">
      <c r="A102" s="42" t="s">
        <v>15</v>
      </c>
      <c r="B102" s="21">
        <v>42521</v>
      </c>
      <c r="C102" s="24">
        <v>0</v>
      </c>
      <c r="D102" s="24">
        <v>7</v>
      </c>
      <c r="E102" s="33">
        <v>4</v>
      </c>
      <c r="F102" s="24">
        <v>8</v>
      </c>
      <c r="G102" s="24">
        <v>16</v>
      </c>
      <c r="H102" s="24">
        <v>13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48</v>
      </c>
      <c r="R102" s="47">
        <v>0</v>
      </c>
      <c r="S102" s="39">
        <v>939.7</v>
      </c>
      <c r="T102" s="39">
        <v>961.5</v>
      </c>
      <c r="U102" s="39">
        <v>849.4</v>
      </c>
      <c r="V102" s="47">
        <v>848.5</v>
      </c>
      <c r="W102" s="47">
        <v>737.2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497</v>
      </c>
      <c r="AG102" s="25"/>
      <c r="AH102" s="25"/>
      <c r="AI102" s="25"/>
      <c r="AJ102" s="25"/>
      <c r="AK102" s="25"/>
      <c r="AL102" s="25"/>
      <c r="AM102" s="14"/>
    </row>
    <row r="103" spans="1:39" x14ac:dyDescent="0.25">
      <c r="A103" s="42" t="s">
        <v>15</v>
      </c>
      <c r="B103" s="21">
        <v>42549</v>
      </c>
      <c r="C103" s="24">
        <v>0</v>
      </c>
      <c r="D103" s="24">
        <v>4</v>
      </c>
      <c r="E103" s="33">
        <v>3</v>
      </c>
      <c r="F103" s="24">
        <v>13</v>
      </c>
      <c r="G103" s="24">
        <v>6</v>
      </c>
      <c r="H103" s="24">
        <v>5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31</v>
      </c>
      <c r="R103" s="47">
        <v>0</v>
      </c>
      <c r="S103" s="39">
        <v>654.29999999999995</v>
      </c>
      <c r="T103" s="39">
        <v>545.1</v>
      </c>
      <c r="U103" s="39">
        <v>22.1</v>
      </c>
      <c r="V103" s="47">
        <v>211.5</v>
      </c>
      <c r="W103" s="47">
        <v>116.4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502</v>
      </c>
      <c r="AG103" s="25"/>
      <c r="AH103" s="25"/>
      <c r="AI103" s="25"/>
      <c r="AJ103" s="25"/>
      <c r="AK103" s="25"/>
      <c r="AL103" s="25"/>
      <c r="AM103" s="14"/>
    </row>
    <row r="104" spans="1:39" x14ac:dyDescent="0.25">
      <c r="A104" s="42" t="s">
        <v>15</v>
      </c>
      <c r="B104" s="21">
        <v>42576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>
        <v>1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ref="Q104:Q109" si="11">SUM(C104:P104)</f>
        <v>2</v>
      </c>
      <c r="R104" s="47">
        <v>0</v>
      </c>
      <c r="S104" s="39">
        <v>654</v>
      </c>
      <c r="T104" s="39">
        <v>12.2</v>
      </c>
      <c r="U104" s="39">
        <v>0</v>
      </c>
      <c r="V104" s="47">
        <v>27.1</v>
      </c>
      <c r="W104" s="47">
        <v>19.3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507</v>
      </c>
      <c r="AG104" s="25"/>
      <c r="AH104" s="25"/>
      <c r="AI104" s="25"/>
      <c r="AJ104" s="25"/>
      <c r="AK104" s="25"/>
      <c r="AL104" s="25"/>
      <c r="AM104" s="14"/>
    </row>
    <row r="105" spans="1:39" x14ac:dyDescent="0.25">
      <c r="A105" s="42" t="s">
        <v>15</v>
      </c>
      <c r="B105" s="98">
        <v>42612</v>
      </c>
      <c r="C105" s="24">
        <v>0</v>
      </c>
      <c r="D105" s="24">
        <v>2</v>
      </c>
      <c r="E105" s="33">
        <v>0</v>
      </c>
      <c r="F105" s="24">
        <v>0</v>
      </c>
      <c r="G105" s="24">
        <v>0</v>
      </c>
      <c r="H105" s="24">
        <v>0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si="11"/>
        <v>2</v>
      </c>
      <c r="R105" s="47">
        <v>0</v>
      </c>
      <c r="S105" s="39">
        <v>779.7</v>
      </c>
      <c r="T105" s="39">
        <v>8.6</v>
      </c>
      <c r="U105" s="39">
        <v>0</v>
      </c>
      <c r="V105" s="47">
        <v>37.9</v>
      </c>
      <c r="W105" s="47">
        <v>0.9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486</v>
      </c>
      <c r="AG105" s="25"/>
      <c r="AH105" s="25"/>
      <c r="AI105" s="25"/>
      <c r="AJ105" s="25"/>
      <c r="AK105" s="25"/>
      <c r="AL105" s="25"/>
      <c r="AM105" s="14"/>
    </row>
    <row r="106" spans="1:39" x14ac:dyDescent="0.25">
      <c r="A106" s="42" t="s">
        <v>15</v>
      </c>
      <c r="B106" s="98">
        <v>42635</v>
      </c>
      <c r="C106" s="24">
        <v>0</v>
      </c>
      <c r="D106" s="24">
        <v>0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47">
        <v>0</v>
      </c>
      <c r="S106" s="39">
        <v>555.5</v>
      </c>
      <c r="T106" s="39">
        <v>223</v>
      </c>
      <c r="U106" s="39">
        <v>0</v>
      </c>
      <c r="V106" s="47">
        <v>0</v>
      </c>
      <c r="W106" s="47">
        <v>3.8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516</v>
      </c>
      <c r="AG106" s="25"/>
      <c r="AH106" s="25"/>
      <c r="AI106" s="25"/>
      <c r="AJ106" s="25"/>
      <c r="AK106" s="25"/>
      <c r="AL106" s="25"/>
      <c r="AM106" s="14"/>
    </row>
    <row r="107" spans="1:39" x14ac:dyDescent="0.25">
      <c r="A107" s="42" t="s">
        <v>15</v>
      </c>
      <c r="B107" s="98">
        <v>42663</v>
      </c>
      <c r="C107" s="24">
        <v>0</v>
      </c>
      <c r="D107" s="24">
        <v>0</v>
      </c>
      <c r="E107" s="33">
        <v>0</v>
      </c>
      <c r="F107" s="24">
        <v>0</v>
      </c>
      <c r="G107" s="24">
        <v>0</v>
      </c>
      <c r="H107" s="24">
        <v>0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47">
        <v>0</v>
      </c>
      <c r="S107" s="39">
        <v>678.3</v>
      </c>
      <c r="T107" s="39">
        <v>236.4</v>
      </c>
      <c r="U107" s="39">
        <v>0</v>
      </c>
      <c r="V107" s="47">
        <v>0</v>
      </c>
      <c r="W107" s="47">
        <v>51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516</v>
      </c>
      <c r="AG107" s="25"/>
      <c r="AH107" s="25"/>
      <c r="AI107" s="25"/>
      <c r="AJ107" s="25"/>
      <c r="AK107" s="25"/>
      <c r="AL107" s="25"/>
      <c r="AM107" s="14"/>
    </row>
    <row r="108" spans="1:39" x14ac:dyDescent="0.25">
      <c r="A108" s="42" t="s">
        <v>15</v>
      </c>
      <c r="B108" s="98">
        <v>42695</v>
      </c>
      <c r="C108" s="24">
        <v>0</v>
      </c>
      <c r="D108" s="24">
        <v>0</v>
      </c>
      <c r="E108" s="33">
        <v>0</v>
      </c>
      <c r="F108" s="24">
        <v>0</v>
      </c>
      <c r="G108" s="24">
        <v>0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108">
        <f t="shared" si="11"/>
        <v>0</v>
      </c>
      <c r="R108" s="110">
        <v>0</v>
      </c>
      <c r="S108" s="109">
        <v>768.4</v>
      </c>
      <c r="T108" s="109">
        <v>153.4</v>
      </c>
      <c r="U108" s="109">
        <v>12.1</v>
      </c>
      <c r="V108" s="109">
        <v>27.2</v>
      </c>
      <c r="W108" s="109">
        <v>270.7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526</v>
      </c>
      <c r="AG108" s="25"/>
      <c r="AH108" s="25"/>
      <c r="AI108" s="25"/>
      <c r="AJ108" s="25"/>
      <c r="AK108" s="25"/>
      <c r="AL108" s="25"/>
      <c r="AM108" s="14"/>
    </row>
    <row r="109" spans="1:39" x14ac:dyDescent="0.25">
      <c r="A109" s="42" t="s">
        <v>15</v>
      </c>
      <c r="B109" s="98">
        <v>42725</v>
      </c>
      <c r="C109" s="24">
        <v>0</v>
      </c>
      <c r="D109" s="24">
        <v>1</v>
      </c>
      <c r="E109" s="33">
        <v>2</v>
      </c>
      <c r="F109" s="24">
        <v>1</v>
      </c>
      <c r="G109" s="24">
        <v>0</v>
      </c>
      <c r="H109" s="24">
        <v>0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108">
        <f t="shared" si="11"/>
        <v>4</v>
      </c>
      <c r="R109" s="109">
        <v>0</v>
      </c>
      <c r="S109" s="109">
        <v>228.3</v>
      </c>
      <c r="T109" s="109">
        <v>526</v>
      </c>
      <c r="U109" s="109">
        <v>12</v>
      </c>
      <c r="V109" s="109">
        <v>74.900000000000006</v>
      </c>
      <c r="W109" s="109">
        <v>206.9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486</v>
      </c>
      <c r="AG109" s="25"/>
      <c r="AH109" s="25"/>
      <c r="AI109" s="25"/>
      <c r="AJ109" s="25"/>
      <c r="AK109" s="25"/>
      <c r="AL109" s="25"/>
      <c r="AM109" s="14"/>
    </row>
    <row r="110" spans="1:39" x14ac:dyDescent="0.25">
      <c r="A110" s="6"/>
      <c r="B110" s="8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86"/>
      <c r="Q110" s="105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86"/>
      <c r="AF110" s="6"/>
      <c r="AG110" s="6"/>
      <c r="AH110" s="6"/>
      <c r="AI110" s="6"/>
      <c r="AJ110" s="6"/>
      <c r="AK110" s="6"/>
      <c r="AL110" s="6"/>
      <c r="AM110" s="86"/>
    </row>
    <row r="111" spans="1:39" x14ac:dyDescent="0.25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5">
      <c r="A113" s="91" t="s">
        <v>103</v>
      </c>
      <c r="B113" s="53">
        <v>42528</v>
      </c>
      <c r="C113" s="92" t="s">
        <v>501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2009 Lamprey Data</vt:lpstr>
      <vt:lpstr>2010 Lamprey Data</vt:lpstr>
      <vt:lpstr>2011 Lamprey Data</vt:lpstr>
      <vt:lpstr>2012 Lamprey Data</vt:lpstr>
      <vt:lpstr>2013 Lamprey Data</vt:lpstr>
      <vt:lpstr>2014 Lamprey Data</vt:lpstr>
      <vt:lpstr>2015 Lamprey Data</vt:lpstr>
      <vt:lpstr>2016 Lamprey Data</vt:lpstr>
      <vt:lpstr>2017 Lamprey Data</vt:lpstr>
      <vt:lpstr>2018 Lamprey Data</vt:lpstr>
      <vt:lpstr>2019 Lamprey Data</vt:lpstr>
      <vt:lpstr>2020 Lamprey Data</vt:lpstr>
      <vt:lpstr>2021 Lamprey Data</vt:lpstr>
      <vt:lpstr>2022 Lamprey data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G4ODTJCB</dc:creator>
  <cp:lastModifiedBy>St. John, Scott NWW</cp:lastModifiedBy>
  <cp:lastPrinted>2014-04-14T19:49:27Z</cp:lastPrinted>
  <dcterms:created xsi:type="dcterms:W3CDTF">2010-02-03T15:29:06Z</dcterms:created>
  <dcterms:modified xsi:type="dcterms:W3CDTF">2022-04-07T16:45:48Z</dcterms:modified>
</cp:coreProperties>
</file>